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checkCompatibility="1" autoCompressPictures="0"/>
  <bookViews>
    <workbookView xWindow="0" yWindow="0" windowWidth="25600" windowHeight="14360" tabRatio="841" activeTab="2"/>
  </bookViews>
  <sheets>
    <sheet name="Kilpailu" sheetId="1" r:id="rId1"/>
    <sheet name="Tulokset" sheetId="3" r:id="rId2"/>
    <sheet name="1" sheetId="2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Arvostelu lomakkeet" sheetId="19" r:id="rId18"/>
  </sheets>
  <calcPr calcId="140001" concurrentCalc="0"/>
  <webPublishing allowPng="1" targetScreenSize="1024x768" dpi="72" codePage="1000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7" l="1"/>
  <c r="D42" i="7"/>
  <c r="E42" i="7"/>
  <c r="C43" i="7"/>
  <c r="C42" i="6"/>
  <c r="D42" i="6"/>
  <c r="E42" i="6"/>
  <c r="C43" i="6"/>
  <c r="C42" i="5"/>
  <c r="D42" i="5"/>
  <c r="E42" i="5"/>
  <c r="C43" i="5"/>
  <c r="C42" i="2"/>
  <c r="D42" i="2"/>
  <c r="E42" i="2"/>
  <c r="C43" i="2"/>
  <c r="C42" i="4"/>
  <c r="D42" i="4"/>
  <c r="E42" i="4"/>
  <c r="C43" i="4"/>
  <c r="C26" i="7"/>
  <c r="D26" i="7"/>
  <c r="E26" i="7"/>
  <c r="C27" i="7"/>
  <c r="C26" i="6"/>
  <c r="D26" i="6"/>
  <c r="E26" i="6"/>
  <c r="C27" i="6"/>
  <c r="C26" i="5"/>
  <c r="D26" i="5"/>
  <c r="E26" i="5"/>
  <c r="C27" i="5"/>
  <c r="C26" i="4"/>
  <c r="D26" i="4"/>
  <c r="E26" i="4"/>
  <c r="C27" i="4"/>
  <c r="C27" i="2"/>
  <c r="E26" i="2"/>
  <c r="D26" i="2"/>
  <c r="C26" i="2"/>
  <c r="H41" i="2"/>
  <c r="F42" i="2"/>
  <c r="G42" i="2"/>
  <c r="B7" i="2"/>
  <c r="B15" i="2"/>
  <c r="B57" i="2"/>
  <c r="B56" i="2"/>
  <c r="B55" i="2"/>
  <c r="B54" i="2"/>
  <c r="B53" i="2"/>
  <c r="B52" i="2"/>
  <c r="B51" i="2"/>
  <c r="B50" i="2"/>
  <c r="B49" i="2"/>
  <c r="B48" i="2"/>
  <c r="B47" i="2"/>
  <c r="B41" i="2"/>
  <c r="B40" i="2"/>
  <c r="B39" i="2"/>
  <c r="B38" i="2"/>
  <c r="B37" i="2"/>
  <c r="B36" i="2"/>
  <c r="B35" i="2"/>
  <c r="B34" i="2"/>
  <c r="B33" i="2"/>
  <c r="B32" i="2"/>
  <c r="B31" i="2"/>
  <c r="B25" i="2"/>
  <c r="B24" i="2"/>
  <c r="B23" i="2"/>
  <c r="B22" i="2"/>
  <c r="B21" i="2"/>
  <c r="B20" i="2"/>
  <c r="B19" i="2"/>
  <c r="B18" i="2"/>
  <c r="B17" i="2"/>
  <c r="B16" i="2"/>
  <c r="B5" i="2"/>
  <c r="G58" i="2"/>
  <c r="B8" i="2"/>
  <c r="B9" i="2"/>
  <c r="F58" i="2"/>
  <c r="E58" i="2"/>
  <c r="D58" i="2"/>
  <c r="C58" i="2"/>
  <c r="D6" i="2"/>
  <c r="D7" i="2"/>
  <c r="D10" i="2"/>
  <c r="D11" i="2"/>
  <c r="D9" i="2"/>
  <c r="F26" i="6"/>
  <c r="G26" i="6"/>
  <c r="D5" i="6"/>
  <c r="F26" i="7"/>
  <c r="G26" i="7"/>
  <c r="D5" i="7"/>
  <c r="E5" i="2"/>
  <c r="F42" i="5"/>
  <c r="G42" i="5"/>
  <c r="D6" i="5"/>
  <c r="F42" i="6"/>
  <c r="G42" i="6"/>
  <c r="D6" i="6"/>
  <c r="F42" i="7"/>
  <c r="G42" i="7"/>
  <c r="D6" i="7"/>
  <c r="F42" i="4"/>
  <c r="D6" i="4"/>
  <c r="D48" i="3"/>
  <c r="E6" i="2"/>
  <c r="C58" i="4"/>
  <c r="D58" i="4"/>
  <c r="E58" i="4"/>
  <c r="F58" i="4"/>
  <c r="G58" i="4"/>
  <c r="D7" i="4"/>
  <c r="C58" i="7"/>
  <c r="D58" i="7"/>
  <c r="E58" i="7"/>
  <c r="F58" i="7"/>
  <c r="G58" i="7"/>
  <c r="D7" i="7"/>
  <c r="C58" i="5"/>
  <c r="D58" i="5"/>
  <c r="E58" i="5"/>
  <c r="F58" i="5"/>
  <c r="G58" i="5"/>
  <c r="D7" i="5"/>
  <c r="C58" i="6"/>
  <c r="D58" i="6"/>
  <c r="E58" i="6"/>
  <c r="F58" i="6"/>
  <c r="G58" i="6"/>
  <c r="D7" i="6"/>
  <c r="D68" i="3"/>
  <c r="E7" i="2"/>
  <c r="E10" i="2"/>
  <c r="E11" i="2"/>
  <c r="E9" i="2"/>
  <c r="C42" i="8"/>
  <c r="D42" i="8"/>
  <c r="E42" i="8"/>
  <c r="F42" i="8"/>
  <c r="G42" i="8"/>
  <c r="D6" i="8"/>
  <c r="C53" i="3"/>
  <c r="C42" i="9"/>
  <c r="D42" i="9"/>
  <c r="E42" i="9"/>
  <c r="F42" i="9"/>
  <c r="G42" i="9"/>
  <c r="D6" i="9"/>
  <c r="C54" i="3"/>
  <c r="C42" i="10"/>
  <c r="D42" i="10"/>
  <c r="E42" i="10"/>
  <c r="F42" i="10"/>
  <c r="G42" i="10"/>
  <c r="D6" i="10"/>
  <c r="C55" i="3"/>
  <c r="C42" i="11"/>
  <c r="D42" i="11"/>
  <c r="E42" i="11"/>
  <c r="F42" i="11"/>
  <c r="G42" i="11"/>
  <c r="D6" i="11"/>
  <c r="C56" i="3"/>
  <c r="C26" i="12"/>
  <c r="D26" i="12"/>
  <c r="E26" i="12"/>
  <c r="F26" i="12"/>
  <c r="G26" i="12"/>
  <c r="D5" i="12"/>
  <c r="C57" i="3"/>
  <c r="C26" i="13"/>
  <c r="D26" i="13"/>
  <c r="E26" i="13"/>
  <c r="F26" i="13"/>
  <c r="G26" i="13"/>
  <c r="D5" i="13"/>
  <c r="C58" i="3"/>
  <c r="C26" i="14"/>
  <c r="D26" i="14"/>
  <c r="E26" i="14"/>
  <c r="F26" i="14"/>
  <c r="G26" i="14"/>
  <c r="D5" i="14"/>
  <c r="C59" i="3"/>
  <c r="C26" i="15"/>
  <c r="D26" i="15"/>
  <c r="E26" i="15"/>
  <c r="F26" i="15"/>
  <c r="G26" i="15"/>
  <c r="D5" i="15"/>
  <c r="C60" i="3"/>
  <c r="C26" i="16"/>
  <c r="D26" i="16"/>
  <c r="E26" i="16"/>
  <c r="F26" i="16"/>
  <c r="G26" i="16"/>
  <c r="D5" i="16"/>
  <c r="C61" i="3"/>
  <c r="C26" i="17"/>
  <c r="D26" i="17"/>
  <c r="E26" i="17"/>
  <c r="F26" i="17"/>
  <c r="G26" i="17"/>
  <c r="D5" i="17"/>
  <c r="C62" i="3"/>
  <c r="C58" i="8"/>
  <c r="D58" i="8"/>
  <c r="E58" i="8"/>
  <c r="F58" i="8"/>
  <c r="G58" i="8"/>
  <c r="D7" i="8"/>
  <c r="C73" i="3"/>
  <c r="C58" i="9"/>
  <c r="D58" i="9"/>
  <c r="E58" i="9"/>
  <c r="F58" i="9"/>
  <c r="G58" i="9"/>
  <c r="D7" i="9"/>
  <c r="C74" i="3"/>
  <c r="C58" i="10"/>
  <c r="D58" i="10"/>
  <c r="E58" i="10"/>
  <c r="F58" i="10"/>
  <c r="G58" i="10"/>
  <c r="D7" i="10"/>
  <c r="C75" i="3"/>
  <c r="C58" i="11"/>
  <c r="D58" i="11"/>
  <c r="E58" i="11"/>
  <c r="F58" i="11"/>
  <c r="G58" i="11"/>
  <c r="D7" i="11"/>
  <c r="C76" i="3"/>
  <c r="C77" i="3"/>
  <c r="C78" i="3"/>
  <c r="C79" i="3"/>
  <c r="C80" i="3"/>
  <c r="C81" i="3"/>
  <c r="C82" i="3"/>
  <c r="H57" i="12"/>
  <c r="H56" i="12"/>
  <c r="H55" i="12"/>
  <c r="H54" i="12"/>
  <c r="H53" i="12"/>
  <c r="H52" i="12"/>
  <c r="H51" i="12"/>
  <c r="H50" i="12"/>
  <c r="H49" i="12"/>
  <c r="H48" i="12"/>
  <c r="H47" i="12"/>
  <c r="H41" i="12"/>
  <c r="H40" i="12"/>
  <c r="H39" i="12"/>
  <c r="H38" i="12"/>
  <c r="H37" i="12"/>
  <c r="H36" i="12"/>
  <c r="H35" i="12"/>
  <c r="H34" i="12"/>
  <c r="H33" i="12"/>
  <c r="H32" i="12"/>
  <c r="H31" i="12"/>
  <c r="H25" i="12"/>
  <c r="H24" i="12"/>
  <c r="H23" i="12"/>
  <c r="H22" i="12"/>
  <c r="H21" i="12"/>
  <c r="H20" i="12"/>
  <c r="H19" i="12"/>
  <c r="H18" i="12"/>
  <c r="H17" i="12"/>
  <c r="H16" i="12"/>
  <c r="H15" i="12"/>
  <c r="B57" i="12"/>
  <c r="B56" i="12"/>
  <c r="B55" i="12"/>
  <c r="B54" i="12"/>
  <c r="B53" i="12"/>
  <c r="B52" i="12"/>
  <c r="B51" i="12"/>
  <c r="B50" i="12"/>
  <c r="B49" i="12"/>
  <c r="B48" i="12"/>
  <c r="B47" i="12"/>
  <c r="B41" i="12"/>
  <c r="B40" i="12"/>
  <c r="B39" i="12"/>
  <c r="B38" i="12"/>
  <c r="B37" i="12"/>
  <c r="B36" i="12"/>
  <c r="B35" i="12"/>
  <c r="B34" i="12"/>
  <c r="B33" i="12"/>
  <c r="B32" i="12"/>
  <c r="B31" i="12"/>
  <c r="G58" i="12"/>
  <c r="F58" i="12"/>
  <c r="E58" i="12"/>
  <c r="D58" i="12"/>
  <c r="C58" i="12"/>
  <c r="G42" i="12"/>
  <c r="F42" i="12"/>
  <c r="E42" i="12"/>
  <c r="D42" i="12"/>
  <c r="C42" i="12"/>
  <c r="B25" i="12"/>
  <c r="B24" i="12"/>
  <c r="B23" i="12"/>
  <c r="B22" i="12"/>
  <c r="B21" i="12"/>
  <c r="B20" i="12"/>
  <c r="B19" i="12"/>
  <c r="B18" i="12"/>
  <c r="B17" i="12"/>
  <c r="B16" i="12"/>
  <c r="B15" i="12"/>
  <c r="B9" i="12"/>
  <c r="D7" i="12"/>
  <c r="B7" i="12"/>
  <c r="D6" i="12"/>
  <c r="D10" i="12"/>
  <c r="D11" i="12"/>
  <c r="B8" i="12"/>
  <c r="D9" i="12"/>
  <c r="C37" i="3"/>
  <c r="D37" i="3"/>
  <c r="E5" i="12"/>
  <c r="D57" i="3"/>
  <c r="E6" i="12"/>
  <c r="D77" i="3"/>
  <c r="E7" i="12"/>
  <c r="E9" i="12"/>
  <c r="E10" i="12"/>
  <c r="E11" i="12"/>
  <c r="H57" i="13"/>
  <c r="H56" i="13"/>
  <c r="H55" i="13"/>
  <c r="H54" i="13"/>
  <c r="H53" i="13"/>
  <c r="H52" i="13"/>
  <c r="H51" i="13"/>
  <c r="H50" i="13"/>
  <c r="H49" i="13"/>
  <c r="H48" i="13"/>
  <c r="H47" i="13"/>
  <c r="H41" i="13"/>
  <c r="H40" i="13"/>
  <c r="H39" i="13"/>
  <c r="H38" i="13"/>
  <c r="H37" i="13"/>
  <c r="H36" i="13"/>
  <c r="H35" i="13"/>
  <c r="H34" i="13"/>
  <c r="H33" i="13"/>
  <c r="H32" i="13"/>
  <c r="H31" i="13"/>
  <c r="H25" i="13"/>
  <c r="H24" i="13"/>
  <c r="H23" i="13"/>
  <c r="H22" i="13"/>
  <c r="H21" i="13"/>
  <c r="H20" i="13"/>
  <c r="H19" i="13"/>
  <c r="H18" i="13"/>
  <c r="H17" i="13"/>
  <c r="H16" i="13"/>
  <c r="H15" i="13"/>
  <c r="B57" i="13"/>
  <c r="B56" i="13"/>
  <c r="B55" i="13"/>
  <c r="B54" i="13"/>
  <c r="B53" i="13"/>
  <c r="B52" i="13"/>
  <c r="B51" i="13"/>
  <c r="B50" i="13"/>
  <c r="B49" i="13"/>
  <c r="B48" i="13"/>
  <c r="B47" i="13"/>
  <c r="B41" i="13"/>
  <c r="B40" i="13"/>
  <c r="B39" i="13"/>
  <c r="B38" i="13"/>
  <c r="B37" i="13"/>
  <c r="B36" i="13"/>
  <c r="B35" i="13"/>
  <c r="B34" i="13"/>
  <c r="B33" i="13"/>
  <c r="B32" i="13"/>
  <c r="B31" i="13"/>
  <c r="G58" i="13"/>
  <c r="F58" i="13"/>
  <c r="E58" i="13"/>
  <c r="D58" i="13"/>
  <c r="C58" i="13"/>
  <c r="G42" i="13"/>
  <c r="F42" i="13"/>
  <c r="E42" i="13"/>
  <c r="D42" i="13"/>
  <c r="C42" i="13"/>
  <c r="B25" i="13"/>
  <c r="B24" i="13"/>
  <c r="B23" i="13"/>
  <c r="B22" i="13"/>
  <c r="B21" i="13"/>
  <c r="B20" i="13"/>
  <c r="B19" i="13"/>
  <c r="B18" i="13"/>
  <c r="B17" i="13"/>
  <c r="B16" i="13"/>
  <c r="B15" i="13"/>
  <c r="B9" i="13"/>
  <c r="D7" i="13"/>
  <c r="B7" i="13"/>
  <c r="D6" i="13"/>
  <c r="D9" i="13"/>
  <c r="D10" i="13"/>
  <c r="D11" i="13"/>
  <c r="B8" i="13"/>
  <c r="C38" i="3"/>
  <c r="D38" i="3"/>
  <c r="E5" i="13"/>
  <c r="D58" i="3"/>
  <c r="E6" i="13"/>
  <c r="D78" i="3"/>
  <c r="E7" i="13"/>
  <c r="E10" i="13"/>
  <c r="E11" i="13"/>
  <c r="E9" i="13"/>
  <c r="H57" i="14"/>
  <c r="H56" i="14"/>
  <c r="H55" i="14"/>
  <c r="H54" i="14"/>
  <c r="H53" i="14"/>
  <c r="H52" i="14"/>
  <c r="H51" i="14"/>
  <c r="H50" i="14"/>
  <c r="H49" i="14"/>
  <c r="H48" i="14"/>
  <c r="H47" i="14"/>
  <c r="H41" i="14"/>
  <c r="H40" i="14"/>
  <c r="H39" i="14"/>
  <c r="H38" i="14"/>
  <c r="H37" i="14"/>
  <c r="H36" i="14"/>
  <c r="H35" i="14"/>
  <c r="H34" i="14"/>
  <c r="H33" i="14"/>
  <c r="H32" i="14"/>
  <c r="H31" i="14"/>
  <c r="H25" i="14"/>
  <c r="H24" i="14"/>
  <c r="H23" i="14"/>
  <c r="H22" i="14"/>
  <c r="H21" i="14"/>
  <c r="H20" i="14"/>
  <c r="H19" i="14"/>
  <c r="H18" i="14"/>
  <c r="H17" i="14"/>
  <c r="H16" i="14"/>
  <c r="H15" i="14"/>
  <c r="B57" i="14"/>
  <c r="B56" i="14"/>
  <c r="B55" i="14"/>
  <c r="B54" i="14"/>
  <c r="B53" i="14"/>
  <c r="B52" i="14"/>
  <c r="B51" i="14"/>
  <c r="B50" i="14"/>
  <c r="B49" i="14"/>
  <c r="B48" i="14"/>
  <c r="B47" i="14"/>
  <c r="B41" i="14"/>
  <c r="B40" i="14"/>
  <c r="B39" i="14"/>
  <c r="B38" i="14"/>
  <c r="B37" i="14"/>
  <c r="B36" i="14"/>
  <c r="B35" i="14"/>
  <c r="B34" i="14"/>
  <c r="B33" i="14"/>
  <c r="B32" i="14"/>
  <c r="B31" i="14"/>
  <c r="G58" i="14"/>
  <c r="F58" i="14"/>
  <c r="E58" i="14"/>
  <c r="D58" i="14"/>
  <c r="C58" i="14"/>
  <c r="G42" i="14"/>
  <c r="F42" i="14"/>
  <c r="E42" i="14"/>
  <c r="D42" i="14"/>
  <c r="C42" i="14"/>
  <c r="B25" i="14"/>
  <c r="B24" i="14"/>
  <c r="B23" i="14"/>
  <c r="B22" i="14"/>
  <c r="B21" i="14"/>
  <c r="B20" i="14"/>
  <c r="B19" i="14"/>
  <c r="B18" i="14"/>
  <c r="B17" i="14"/>
  <c r="B16" i="14"/>
  <c r="B15" i="14"/>
  <c r="B9" i="14"/>
  <c r="D7" i="14"/>
  <c r="B7" i="14"/>
  <c r="D6" i="14"/>
  <c r="D10" i="14"/>
  <c r="D11" i="14"/>
  <c r="B8" i="14"/>
  <c r="D9" i="14"/>
  <c r="C39" i="3"/>
  <c r="D39" i="3"/>
  <c r="E5" i="14"/>
  <c r="D59" i="3"/>
  <c r="E6" i="14"/>
  <c r="D79" i="3"/>
  <c r="E7" i="14"/>
  <c r="E10" i="14"/>
  <c r="E11" i="14"/>
  <c r="E9" i="14"/>
  <c r="H57" i="15"/>
  <c r="H56" i="15"/>
  <c r="H55" i="15"/>
  <c r="H54" i="15"/>
  <c r="H53" i="15"/>
  <c r="H52" i="15"/>
  <c r="H51" i="15"/>
  <c r="H50" i="15"/>
  <c r="H49" i="15"/>
  <c r="H48" i="15"/>
  <c r="H47" i="15"/>
  <c r="H41" i="15"/>
  <c r="H40" i="15"/>
  <c r="H39" i="15"/>
  <c r="H38" i="15"/>
  <c r="H37" i="15"/>
  <c r="H36" i="15"/>
  <c r="H35" i="15"/>
  <c r="H34" i="15"/>
  <c r="H33" i="15"/>
  <c r="H32" i="15"/>
  <c r="H31" i="15"/>
  <c r="H25" i="15"/>
  <c r="H24" i="15"/>
  <c r="H23" i="15"/>
  <c r="H22" i="15"/>
  <c r="H21" i="15"/>
  <c r="H20" i="15"/>
  <c r="H19" i="15"/>
  <c r="H18" i="15"/>
  <c r="H17" i="15"/>
  <c r="H16" i="15"/>
  <c r="H15" i="15"/>
  <c r="B57" i="15"/>
  <c r="B56" i="15"/>
  <c r="B55" i="15"/>
  <c r="B54" i="15"/>
  <c r="B53" i="15"/>
  <c r="B52" i="15"/>
  <c r="B51" i="15"/>
  <c r="B50" i="15"/>
  <c r="B49" i="15"/>
  <c r="B48" i="15"/>
  <c r="B47" i="15"/>
  <c r="B41" i="15"/>
  <c r="B40" i="15"/>
  <c r="B39" i="15"/>
  <c r="B38" i="15"/>
  <c r="B37" i="15"/>
  <c r="B36" i="15"/>
  <c r="B35" i="15"/>
  <c r="B34" i="15"/>
  <c r="B33" i="15"/>
  <c r="B32" i="15"/>
  <c r="B31" i="15"/>
  <c r="G58" i="15"/>
  <c r="F58" i="15"/>
  <c r="E58" i="15"/>
  <c r="D58" i="15"/>
  <c r="C58" i="15"/>
  <c r="G42" i="15"/>
  <c r="F42" i="15"/>
  <c r="E42" i="15"/>
  <c r="D42" i="15"/>
  <c r="C42" i="15"/>
  <c r="B25" i="15"/>
  <c r="B24" i="15"/>
  <c r="B23" i="15"/>
  <c r="B22" i="15"/>
  <c r="B21" i="15"/>
  <c r="B20" i="15"/>
  <c r="B19" i="15"/>
  <c r="B18" i="15"/>
  <c r="B17" i="15"/>
  <c r="B16" i="15"/>
  <c r="B15" i="15"/>
  <c r="B9" i="15"/>
  <c r="D7" i="15"/>
  <c r="B7" i="15"/>
  <c r="D6" i="15"/>
  <c r="D9" i="15"/>
  <c r="D10" i="15"/>
  <c r="D11" i="15"/>
  <c r="B8" i="15"/>
  <c r="C40" i="3"/>
  <c r="D40" i="3"/>
  <c r="E5" i="15"/>
  <c r="D60" i="3"/>
  <c r="E6" i="15"/>
  <c r="D80" i="3"/>
  <c r="E7" i="15"/>
  <c r="E10" i="15"/>
  <c r="E11" i="15"/>
  <c r="E9" i="15"/>
  <c r="H57" i="16"/>
  <c r="H56" i="16"/>
  <c r="H55" i="16"/>
  <c r="H54" i="16"/>
  <c r="H53" i="16"/>
  <c r="H52" i="16"/>
  <c r="H51" i="16"/>
  <c r="H50" i="16"/>
  <c r="H49" i="16"/>
  <c r="H48" i="16"/>
  <c r="H47" i="16"/>
  <c r="H41" i="16"/>
  <c r="H40" i="16"/>
  <c r="H39" i="16"/>
  <c r="H38" i="16"/>
  <c r="H37" i="16"/>
  <c r="H36" i="16"/>
  <c r="H35" i="16"/>
  <c r="H34" i="16"/>
  <c r="H33" i="16"/>
  <c r="H32" i="16"/>
  <c r="H31" i="16"/>
  <c r="H25" i="16"/>
  <c r="H24" i="16"/>
  <c r="H23" i="16"/>
  <c r="H22" i="16"/>
  <c r="H21" i="16"/>
  <c r="H20" i="16"/>
  <c r="H19" i="16"/>
  <c r="H18" i="16"/>
  <c r="H17" i="16"/>
  <c r="H16" i="16"/>
  <c r="H15" i="16"/>
  <c r="B57" i="16"/>
  <c r="B56" i="16"/>
  <c r="B55" i="16"/>
  <c r="B54" i="16"/>
  <c r="B53" i="16"/>
  <c r="B52" i="16"/>
  <c r="B51" i="16"/>
  <c r="B50" i="16"/>
  <c r="B49" i="16"/>
  <c r="B48" i="16"/>
  <c r="B47" i="16"/>
  <c r="B41" i="16"/>
  <c r="B40" i="16"/>
  <c r="B39" i="16"/>
  <c r="B38" i="16"/>
  <c r="B37" i="16"/>
  <c r="B36" i="16"/>
  <c r="B35" i="16"/>
  <c r="B34" i="16"/>
  <c r="B33" i="16"/>
  <c r="B32" i="16"/>
  <c r="B31" i="16"/>
  <c r="G58" i="16"/>
  <c r="C58" i="16"/>
  <c r="D58" i="16"/>
  <c r="E58" i="16"/>
  <c r="F58" i="16"/>
  <c r="D7" i="16"/>
  <c r="G42" i="16"/>
  <c r="F42" i="16"/>
  <c r="E42" i="16"/>
  <c r="D42" i="16"/>
  <c r="C42" i="16"/>
  <c r="B25" i="16"/>
  <c r="B24" i="16"/>
  <c r="B23" i="16"/>
  <c r="B22" i="16"/>
  <c r="B21" i="16"/>
  <c r="B20" i="16"/>
  <c r="B19" i="16"/>
  <c r="B18" i="16"/>
  <c r="B17" i="16"/>
  <c r="B16" i="16"/>
  <c r="B15" i="16"/>
  <c r="B9" i="16"/>
  <c r="B7" i="16"/>
  <c r="D6" i="16"/>
  <c r="D9" i="16"/>
  <c r="B8" i="16"/>
  <c r="D10" i="16"/>
  <c r="D11" i="16"/>
  <c r="C41" i="3"/>
  <c r="D41" i="3"/>
  <c r="E5" i="16"/>
  <c r="D61" i="3"/>
  <c r="E6" i="16"/>
  <c r="D81" i="3"/>
  <c r="E7" i="16"/>
  <c r="E9" i="16"/>
  <c r="E10" i="16"/>
  <c r="E11" i="16"/>
  <c r="H57" i="17"/>
  <c r="H56" i="17"/>
  <c r="H55" i="17"/>
  <c r="H54" i="17"/>
  <c r="H53" i="17"/>
  <c r="H52" i="17"/>
  <c r="H51" i="17"/>
  <c r="H50" i="17"/>
  <c r="H49" i="17"/>
  <c r="H48" i="17"/>
  <c r="H47" i="17"/>
  <c r="H41" i="17"/>
  <c r="H40" i="17"/>
  <c r="H39" i="17"/>
  <c r="H38" i="17"/>
  <c r="H37" i="17"/>
  <c r="H36" i="17"/>
  <c r="H35" i="17"/>
  <c r="H34" i="17"/>
  <c r="H33" i="17"/>
  <c r="H32" i="17"/>
  <c r="H31" i="17"/>
  <c r="H25" i="17"/>
  <c r="H24" i="17"/>
  <c r="H23" i="17"/>
  <c r="H22" i="17"/>
  <c r="H21" i="17"/>
  <c r="H20" i="17"/>
  <c r="H19" i="17"/>
  <c r="H18" i="17"/>
  <c r="H17" i="17"/>
  <c r="H16" i="17"/>
  <c r="H15" i="17"/>
  <c r="B25" i="17"/>
  <c r="B24" i="17"/>
  <c r="B23" i="17"/>
  <c r="B22" i="17"/>
  <c r="B21" i="17"/>
  <c r="B20" i="17"/>
  <c r="B19" i="17"/>
  <c r="B17" i="17"/>
  <c r="B18" i="17"/>
  <c r="B16" i="17"/>
  <c r="B15" i="17"/>
  <c r="B57" i="17"/>
  <c r="B56" i="17"/>
  <c r="B55" i="17"/>
  <c r="B54" i="17"/>
  <c r="B53" i="17"/>
  <c r="B52" i="17"/>
  <c r="B51" i="17"/>
  <c r="B50" i="17"/>
  <c r="B49" i="17"/>
  <c r="B48" i="17"/>
  <c r="B47" i="17"/>
  <c r="B41" i="17"/>
  <c r="B40" i="17"/>
  <c r="B39" i="17"/>
  <c r="B38" i="17"/>
  <c r="B37" i="17"/>
  <c r="B36" i="17"/>
  <c r="B35" i="17"/>
  <c r="B34" i="17"/>
  <c r="B33" i="17"/>
  <c r="B32" i="17"/>
  <c r="B31" i="17"/>
  <c r="G58" i="17"/>
  <c r="F58" i="17"/>
  <c r="E58" i="17"/>
  <c r="D58" i="17"/>
  <c r="C58" i="17"/>
  <c r="G42" i="17"/>
  <c r="F42" i="17"/>
  <c r="E42" i="17"/>
  <c r="D42" i="17"/>
  <c r="C42" i="17"/>
  <c r="B9" i="17"/>
  <c r="D7" i="17"/>
  <c r="B7" i="17"/>
  <c r="D6" i="17"/>
  <c r="D9" i="17"/>
  <c r="D10" i="17"/>
  <c r="D11" i="17"/>
  <c r="B8" i="17"/>
  <c r="C42" i="3"/>
  <c r="D42" i="3"/>
  <c r="E5" i="17"/>
  <c r="D62" i="3"/>
  <c r="E6" i="17"/>
  <c r="D82" i="3"/>
  <c r="E7" i="17"/>
  <c r="E10" i="17"/>
  <c r="E11" i="17"/>
  <c r="E9" i="17"/>
  <c r="H25" i="4"/>
  <c r="H57" i="4"/>
  <c r="H41" i="4"/>
  <c r="B57" i="4"/>
  <c r="B56" i="4"/>
  <c r="B55" i="4"/>
  <c r="B54" i="4"/>
  <c r="B53" i="4"/>
  <c r="B52" i="4"/>
  <c r="B51" i="4"/>
  <c r="B50" i="4"/>
  <c r="B49" i="4"/>
  <c r="B48" i="4"/>
  <c r="B47" i="4"/>
  <c r="B41" i="4"/>
  <c r="B40" i="4"/>
  <c r="B39" i="4"/>
  <c r="B38" i="4"/>
  <c r="B37" i="4"/>
  <c r="B36" i="4"/>
  <c r="B35" i="4"/>
  <c r="B34" i="4"/>
  <c r="B33" i="4"/>
  <c r="B32" i="4"/>
  <c r="B31" i="4"/>
  <c r="B25" i="4"/>
  <c r="B24" i="4"/>
  <c r="B23" i="4"/>
  <c r="B22" i="4"/>
  <c r="B21" i="4"/>
  <c r="B20" i="4"/>
  <c r="B19" i="4"/>
  <c r="B18" i="4"/>
  <c r="B17" i="4"/>
  <c r="B16" i="4"/>
  <c r="B15" i="4"/>
  <c r="B5" i="4"/>
  <c r="G26" i="4"/>
  <c r="F26" i="4"/>
  <c r="B9" i="4"/>
  <c r="B7" i="4"/>
  <c r="B8" i="4"/>
  <c r="D5" i="4"/>
  <c r="D9" i="4"/>
  <c r="D10" i="4"/>
  <c r="D11" i="4"/>
  <c r="E5" i="4"/>
  <c r="D49" i="3"/>
  <c r="E6" i="4"/>
  <c r="D69" i="3"/>
  <c r="E7" i="4"/>
  <c r="E9" i="4"/>
  <c r="E10" i="4"/>
  <c r="E11" i="4"/>
  <c r="G26" i="5"/>
  <c r="H57" i="5"/>
  <c r="H25" i="5"/>
  <c r="B57" i="5"/>
  <c r="B56" i="5"/>
  <c r="B55" i="5"/>
  <c r="B54" i="5"/>
  <c r="B53" i="5"/>
  <c r="B52" i="5"/>
  <c r="B51" i="5"/>
  <c r="B50" i="5"/>
  <c r="B49" i="5"/>
  <c r="B48" i="5"/>
  <c r="B47" i="5"/>
  <c r="B41" i="5"/>
  <c r="B40" i="5"/>
  <c r="B39" i="5"/>
  <c r="B38" i="5"/>
  <c r="B37" i="5"/>
  <c r="B36" i="5"/>
  <c r="B35" i="5"/>
  <c r="B34" i="5"/>
  <c r="B33" i="5"/>
  <c r="B32" i="5"/>
  <c r="B31" i="5"/>
  <c r="B25" i="5"/>
  <c r="B24" i="5"/>
  <c r="B23" i="5"/>
  <c r="B22" i="5"/>
  <c r="B21" i="5"/>
  <c r="B20" i="5"/>
  <c r="B19" i="5"/>
  <c r="B18" i="5"/>
  <c r="B17" i="5"/>
  <c r="B16" i="5"/>
  <c r="B15" i="5"/>
  <c r="B5" i="5"/>
  <c r="F26" i="5"/>
  <c r="B9" i="5"/>
  <c r="B7" i="5"/>
  <c r="B8" i="5"/>
  <c r="D5" i="5"/>
  <c r="D9" i="5"/>
  <c r="D10" i="5"/>
  <c r="D11" i="5"/>
  <c r="E5" i="5"/>
  <c r="D50" i="3"/>
  <c r="E6" i="5"/>
  <c r="D70" i="3"/>
  <c r="E7" i="5"/>
  <c r="E10" i="5"/>
  <c r="E11" i="5"/>
  <c r="E9" i="5"/>
  <c r="B57" i="6"/>
  <c r="B56" i="6"/>
  <c r="B55" i="6"/>
  <c r="B54" i="6"/>
  <c r="B53" i="6"/>
  <c r="B52" i="6"/>
  <c r="B51" i="6"/>
  <c r="B50" i="6"/>
  <c r="B49" i="6"/>
  <c r="B48" i="6"/>
  <c r="B47" i="6"/>
  <c r="B41" i="6"/>
  <c r="B40" i="6"/>
  <c r="B39" i="6"/>
  <c r="B38" i="6"/>
  <c r="B37" i="6"/>
  <c r="B36" i="6"/>
  <c r="B35" i="6"/>
  <c r="B34" i="6"/>
  <c r="B33" i="6"/>
  <c r="B32" i="6"/>
  <c r="B31" i="6"/>
  <c r="B25" i="6"/>
  <c r="B24" i="6"/>
  <c r="B23" i="6"/>
  <c r="B22" i="6"/>
  <c r="B21" i="6"/>
  <c r="B20" i="6"/>
  <c r="B19" i="6"/>
  <c r="B18" i="6"/>
  <c r="B17" i="6"/>
  <c r="B16" i="6"/>
  <c r="B15" i="6"/>
  <c r="B5" i="6"/>
  <c r="B9" i="6"/>
  <c r="B7" i="6"/>
  <c r="B8" i="6"/>
  <c r="D9" i="6"/>
  <c r="D10" i="6"/>
  <c r="D11" i="6"/>
  <c r="E5" i="6"/>
  <c r="D51" i="3"/>
  <c r="E6" i="6"/>
  <c r="D71" i="3"/>
  <c r="E7" i="6"/>
  <c r="E9" i="6"/>
  <c r="E10" i="6"/>
  <c r="E11" i="6"/>
  <c r="H25" i="7"/>
  <c r="B57" i="7"/>
  <c r="B56" i="7"/>
  <c r="B55" i="7"/>
  <c r="B54" i="7"/>
  <c r="B53" i="7"/>
  <c r="B52" i="7"/>
  <c r="B51" i="7"/>
  <c r="B50" i="7"/>
  <c r="B49" i="7"/>
  <c r="B48" i="7"/>
  <c r="B47" i="7"/>
  <c r="B41" i="7"/>
  <c r="B40" i="7"/>
  <c r="B39" i="7"/>
  <c r="B38" i="7"/>
  <c r="B37" i="7"/>
  <c r="B36" i="7"/>
  <c r="B35" i="7"/>
  <c r="B34" i="7"/>
  <c r="B33" i="7"/>
  <c r="B32" i="7"/>
  <c r="B31" i="7"/>
  <c r="B25" i="7"/>
  <c r="B24" i="7"/>
  <c r="B23" i="7"/>
  <c r="B22" i="7"/>
  <c r="B21" i="7"/>
  <c r="B20" i="7"/>
  <c r="B19" i="7"/>
  <c r="B18" i="7"/>
  <c r="B17" i="7"/>
  <c r="B16" i="7"/>
  <c r="B15" i="7"/>
  <c r="B5" i="7"/>
  <c r="B9" i="7"/>
  <c r="B7" i="7"/>
  <c r="B8" i="7"/>
  <c r="D9" i="7"/>
  <c r="D10" i="7"/>
  <c r="D11" i="7"/>
  <c r="E5" i="7"/>
  <c r="D52" i="3"/>
  <c r="E6" i="7"/>
  <c r="E7" i="7"/>
  <c r="E9" i="7"/>
  <c r="E10" i="7"/>
  <c r="E11" i="7"/>
  <c r="H57" i="8"/>
  <c r="H56" i="8"/>
  <c r="H55" i="8"/>
  <c r="H54" i="8"/>
  <c r="H53" i="8"/>
  <c r="H52" i="8"/>
  <c r="H51" i="8"/>
  <c r="H50" i="8"/>
  <c r="H49" i="8"/>
  <c r="H48" i="8"/>
  <c r="H47" i="8"/>
  <c r="H41" i="8"/>
  <c r="H40" i="8"/>
  <c r="H39" i="8"/>
  <c r="H38" i="8"/>
  <c r="H37" i="8"/>
  <c r="H36" i="8"/>
  <c r="H35" i="8"/>
  <c r="H34" i="8"/>
  <c r="H33" i="8"/>
  <c r="H32" i="8"/>
  <c r="H31" i="8"/>
  <c r="H25" i="8"/>
  <c r="H24" i="8"/>
  <c r="H23" i="8"/>
  <c r="H22" i="8"/>
  <c r="H21" i="8"/>
  <c r="H20" i="8"/>
  <c r="H19" i="8"/>
  <c r="H18" i="8"/>
  <c r="H17" i="8"/>
  <c r="H16" i="8"/>
  <c r="H15" i="8"/>
  <c r="B57" i="8"/>
  <c r="B56" i="8"/>
  <c r="B55" i="8"/>
  <c r="B54" i="8"/>
  <c r="B53" i="8"/>
  <c r="B52" i="8"/>
  <c r="B51" i="8"/>
  <c r="B50" i="8"/>
  <c r="B49" i="8"/>
  <c r="B48" i="8"/>
  <c r="B47" i="8"/>
  <c r="B41" i="8"/>
  <c r="B40" i="8"/>
  <c r="B39" i="8"/>
  <c r="B38" i="8"/>
  <c r="B37" i="8"/>
  <c r="B36" i="8"/>
  <c r="B35" i="8"/>
  <c r="B34" i="8"/>
  <c r="B33" i="8"/>
  <c r="B32" i="8"/>
  <c r="B31" i="8"/>
  <c r="B5" i="8"/>
  <c r="G26" i="8"/>
  <c r="F26" i="8"/>
  <c r="E26" i="8"/>
  <c r="D26" i="8"/>
  <c r="C26" i="8"/>
  <c r="B25" i="8"/>
  <c r="B24" i="8"/>
  <c r="B23" i="8"/>
  <c r="B22" i="8"/>
  <c r="B21" i="8"/>
  <c r="B20" i="8"/>
  <c r="B19" i="8"/>
  <c r="B18" i="8"/>
  <c r="B17" i="8"/>
  <c r="B16" i="8"/>
  <c r="B15" i="8"/>
  <c r="B9" i="8"/>
  <c r="B7" i="8"/>
  <c r="B8" i="8"/>
  <c r="D5" i="8"/>
  <c r="D10" i="8"/>
  <c r="D9" i="8"/>
  <c r="D11" i="8"/>
  <c r="C33" i="3"/>
  <c r="D33" i="3"/>
  <c r="E5" i="8"/>
  <c r="D53" i="3"/>
  <c r="E6" i="8"/>
  <c r="D73" i="3"/>
  <c r="E7" i="8"/>
  <c r="E9" i="8"/>
  <c r="E10" i="8"/>
  <c r="E11" i="8"/>
  <c r="H57" i="9"/>
  <c r="H56" i="9"/>
  <c r="H55" i="9"/>
  <c r="H54" i="9"/>
  <c r="H53" i="9"/>
  <c r="H52" i="9"/>
  <c r="H51" i="9"/>
  <c r="H50" i="9"/>
  <c r="H49" i="9"/>
  <c r="H48" i="9"/>
  <c r="H47" i="9"/>
  <c r="H41" i="9"/>
  <c r="H40" i="9"/>
  <c r="H39" i="9"/>
  <c r="H38" i="9"/>
  <c r="H37" i="9"/>
  <c r="H36" i="9"/>
  <c r="H35" i="9"/>
  <c r="H34" i="9"/>
  <c r="H33" i="9"/>
  <c r="H32" i="9"/>
  <c r="H31" i="9"/>
  <c r="H25" i="9"/>
  <c r="H24" i="9"/>
  <c r="H23" i="9"/>
  <c r="H22" i="9"/>
  <c r="H21" i="9"/>
  <c r="H20" i="9"/>
  <c r="H19" i="9"/>
  <c r="H18" i="9"/>
  <c r="H17" i="9"/>
  <c r="H16" i="9"/>
  <c r="H15" i="9"/>
  <c r="B57" i="9"/>
  <c r="B56" i="9"/>
  <c r="B55" i="9"/>
  <c r="B54" i="9"/>
  <c r="B53" i="9"/>
  <c r="B52" i="9"/>
  <c r="B51" i="9"/>
  <c r="B50" i="9"/>
  <c r="B49" i="9"/>
  <c r="B48" i="9"/>
  <c r="B47" i="9"/>
  <c r="B41" i="9"/>
  <c r="B40" i="9"/>
  <c r="B39" i="9"/>
  <c r="B38" i="9"/>
  <c r="B37" i="9"/>
  <c r="B36" i="9"/>
  <c r="B35" i="9"/>
  <c r="B34" i="9"/>
  <c r="B33" i="9"/>
  <c r="B32" i="9"/>
  <c r="B31" i="9"/>
  <c r="B5" i="9"/>
  <c r="G26" i="9"/>
  <c r="F26" i="9"/>
  <c r="E26" i="9"/>
  <c r="D26" i="9"/>
  <c r="C26" i="9"/>
  <c r="D5" i="9"/>
  <c r="B25" i="9"/>
  <c r="B24" i="9"/>
  <c r="B23" i="9"/>
  <c r="B22" i="9"/>
  <c r="B21" i="9"/>
  <c r="B20" i="9"/>
  <c r="B19" i="9"/>
  <c r="B18" i="9"/>
  <c r="B17" i="9"/>
  <c r="B16" i="9"/>
  <c r="B15" i="9"/>
  <c r="B9" i="9"/>
  <c r="B7" i="9"/>
  <c r="D9" i="9"/>
  <c r="D10" i="9"/>
  <c r="D11" i="9"/>
  <c r="B8" i="9"/>
  <c r="C34" i="3"/>
  <c r="D34" i="3"/>
  <c r="E5" i="9"/>
  <c r="D54" i="3"/>
  <c r="E6" i="9"/>
  <c r="D74" i="3"/>
  <c r="E7" i="9"/>
  <c r="E10" i="9"/>
  <c r="E11" i="9"/>
  <c r="E9" i="9"/>
  <c r="H57" i="10"/>
  <c r="H56" i="10"/>
  <c r="H55" i="10"/>
  <c r="H54" i="10"/>
  <c r="H53" i="10"/>
  <c r="H52" i="10"/>
  <c r="H51" i="10"/>
  <c r="H50" i="10"/>
  <c r="H49" i="10"/>
  <c r="H48" i="10"/>
  <c r="H47" i="10"/>
  <c r="H41" i="10"/>
  <c r="H40" i="10"/>
  <c r="H39" i="10"/>
  <c r="H38" i="10"/>
  <c r="H37" i="10"/>
  <c r="H36" i="10"/>
  <c r="H35" i="10"/>
  <c r="H34" i="10"/>
  <c r="H33" i="10"/>
  <c r="H32" i="10"/>
  <c r="H31" i="10"/>
  <c r="H25" i="10"/>
  <c r="H24" i="10"/>
  <c r="H23" i="10"/>
  <c r="H22" i="10"/>
  <c r="H21" i="10"/>
  <c r="H20" i="10"/>
  <c r="H19" i="10"/>
  <c r="H18" i="10"/>
  <c r="H17" i="10"/>
  <c r="H16" i="10"/>
  <c r="H15" i="10"/>
  <c r="B57" i="10"/>
  <c r="B56" i="10"/>
  <c r="B55" i="10"/>
  <c r="B54" i="10"/>
  <c r="B53" i="10"/>
  <c r="B52" i="10"/>
  <c r="B51" i="10"/>
  <c r="B50" i="10"/>
  <c r="B49" i="10"/>
  <c r="B48" i="10"/>
  <c r="B47" i="10"/>
  <c r="B41" i="10"/>
  <c r="B40" i="10"/>
  <c r="B39" i="10"/>
  <c r="B38" i="10"/>
  <c r="B37" i="10"/>
  <c r="B36" i="10"/>
  <c r="B35" i="10"/>
  <c r="B34" i="10"/>
  <c r="B33" i="10"/>
  <c r="B32" i="10"/>
  <c r="B31" i="10"/>
  <c r="B5" i="10"/>
  <c r="G26" i="10"/>
  <c r="F26" i="10"/>
  <c r="E26" i="10"/>
  <c r="D26" i="10"/>
  <c r="C26" i="10"/>
  <c r="B25" i="10"/>
  <c r="B24" i="10"/>
  <c r="B23" i="10"/>
  <c r="B22" i="10"/>
  <c r="B21" i="10"/>
  <c r="B20" i="10"/>
  <c r="B19" i="10"/>
  <c r="B18" i="10"/>
  <c r="B17" i="10"/>
  <c r="B16" i="10"/>
  <c r="B15" i="10"/>
  <c r="B9" i="10"/>
  <c r="B7" i="10"/>
  <c r="D5" i="10"/>
  <c r="D10" i="10"/>
  <c r="D11" i="10"/>
  <c r="B8" i="10"/>
  <c r="D9" i="10"/>
  <c r="C35" i="3"/>
  <c r="D35" i="3"/>
  <c r="E5" i="10"/>
  <c r="D55" i="3"/>
  <c r="E6" i="10"/>
  <c r="D75" i="3"/>
  <c r="E7" i="10"/>
  <c r="E9" i="10"/>
  <c r="E10" i="10"/>
  <c r="E11" i="10"/>
  <c r="B5" i="11"/>
  <c r="H57" i="11"/>
  <c r="H56" i="11"/>
  <c r="H55" i="11"/>
  <c r="H54" i="11"/>
  <c r="H53" i="11"/>
  <c r="H52" i="11"/>
  <c r="H51" i="11"/>
  <c r="H50" i="11"/>
  <c r="H49" i="11"/>
  <c r="H48" i="11"/>
  <c r="H47" i="11"/>
  <c r="H41" i="11"/>
  <c r="H40" i="11"/>
  <c r="H39" i="11"/>
  <c r="H38" i="11"/>
  <c r="H37" i="11"/>
  <c r="H36" i="11"/>
  <c r="H35" i="11"/>
  <c r="H34" i="11"/>
  <c r="H33" i="11"/>
  <c r="H32" i="11"/>
  <c r="H31" i="11"/>
  <c r="H25" i="11"/>
  <c r="H24" i="11"/>
  <c r="H23" i="11"/>
  <c r="H22" i="11"/>
  <c r="H21" i="11"/>
  <c r="H20" i="11"/>
  <c r="H19" i="11"/>
  <c r="H18" i="11"/>
  <c r="H17" i="11"/>
  <c r="H16" i="11"/>
  <c r="H15" i="11"/>
  <c r="B57" i="11"/>
  <c r="B56" i="11"/>
  <c r="B55" i="11"/>
  <c r="B54" i="11"/>
  <c r="B53" i="11"/>
  <c r="B52" i="11"/>
  <c r="B51" i="11"/>
  <c r="B50" i="11"/>
  <c r="B49" i="11"/>
  <c r="B48" i="11"/>
  <c r="B47" i="11"/>
  <c r="B41" i="11"/>
  <c r="B40" i="11"/>
  <c r="B39" i="11"/>
  <c r="B38" i="11"/>
  <c r="B37" i="11"/>
  <c r="B36" i="11"/>
  <c r="B35" i="11"/>
  <c r="B34" i="11"/>
  <c r="B33" i="11"/>
  <c r="B32" i="11"/>
  <c r="B31" i="11"/>
  <c r="G26" i="11"/>
  <c r="F26" i="11"/>
  <c r="E26" i="11"/>
  <c r="D26" i="11"/>
  <c r="C26" i="11"/>
  <c r="B25" i="11"/>
  <c r="B24" i="11"/>
  <c r="B23" i="11"/>
  <c r="B22" i="11"/>
  <c r="B21" i="11"/>
  <c r="B20" i="11"/>
  <c r="B19" i="11"/>
  <c r="B18" i="11"/>
  <c r="B17" i="11"/>
  <c r="B16" i="11"/>
  <c r="B15" i="11"/>
  <c r="B9" i="11"/>
  <c r="B7" i="11"/>
  <c r="D5" i="11"/>
  <c r="D10" i="11"/>
  <c r="D11" i="11"/>
  <c r="B8" i="11"/>
  <c r="D9" i="11"/>
  <c r="C36" i="3"/>
  <c r="D36" i="3"/>
  <c r="E5" i="11"/>
  <c r="D56" i="3"/>
  <c r="E6" i="11"/>
  <c r="D76" i="3"/>
  <c r="E7" i="11"/>
  <c r="E9" i="11"/>
  <c r="E10" i="11"/>
  <c r="E11" i="11"/>
  <c r="B32" i="19"/>
  <c r="B17" i="19"/>
  <c r="B2" i="19"/>
  <c r="B43" i="19"/>
  <c r="B42" i="19"/>
  <c r="B41" i="19"/>
  <c r="B40" i="19"/>
  <c r="B39" i="19"/>
  <c r="B38" i="19"/>
  <c r="B37" i="19"/>
  <c r="B36" i="19"/>
  <c r="B35" i="19"/>
  <c r="B34" i="19"/>
  <c r="B33" i="19"/>
  <c r="B28" i="19"/>
  <c r="B27" i="19"/>
  <c r="B26" i="19"/>
  <c r="B25" i="19"/>
  <c r="B24" i="19"/>
  <c r="B23" i="19"/>
  <c r="B22" i="19"/>
  <c r="B21" i="19"/>
  <c r="B20" i="19"/>
  <c r="B19" i="19"/>
  <c r="B18" i="19"/>
  <c r="B13" i="19"/>
  <c r="B12" i="19"/>
  <c r="B11" i="19"/>
  <c r="B10" i="19"/>
  <c r="B9" i="19"/>
  <c r="B8" i="19"/>
  <c r="B7" i="19"/>
  <c r="B6" i="19"/>
  <c r="B5" i="19"/>
  <c r="B4" i="19"/>
  <c r="B3" i="19"/>
  <c r="I76" i="3"/>
  <c r="I75" i="3"/>
  <c r="H76" i="3"/>
  <c r="H75" i="3"/>
  <c r="G76" i="3"/>
  <c r="G75" i="3"/>
  <c r="F76" i="3"/>
  <c r="F75" i="3"/>
  <c r="E76" i="3"/>
  <c r="E75" i="3"/>
  <c r="C16" i="3"/>
  <c r="C15" i="3"/>
  <c r="C14" i="3"/>
  <c r="I74" i="3"/>
  <c r="I73" i="3"/>
  <c r="I72" i="3"/>
  <c r="I71" i="3"/>
  <c r="I70" i="3"/>
  <c r="I69" i="3"/>
  <c r="I68" i="3"/>
  <c r="H74" i="3"/>
  <c r="H73" i="3"/>
  <c r="H72" i="3"/>
  <c r="H71" i="3"/>
  <c r="H70" i="3"/>
  <c r="H69" i="3"/>
  <c r="H68" i="3"/>
  <c r="G74" i="3"/>
  <c r="G73" i="3"/>
  <c r="F74" i="3"/>
  <c r="F73" i="3"/>
  <c r="E73" i="3"/>
  <c r="E74" i="3"/>
  <c r="C1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28" i="3"/>
  <c r="B29" i="3"/>
  <c r="B30" i="3"/>
  <c r="B31" i="3"/>
  <c r="B32" i="3"/>
  <c r="B33" i="3"/>
  <c r="B34" i="3"/>
  <c r="B35" i="3"/>
  <c r="B36" i="3"/>
  <c r="B37" i="3"/>
  <c r="B38" i="3"/>
  <c r="F38" i="3"/>
  <c r="H38" i="3"/>
  <c r="B39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2" i="3"/>
  <c r="B41" i="3"/>
  <c r="B40" i="3"/>
  <c r="F54" i="3"/>
  <c r="G54" i="3"/>
  <c r="H54" i="3"/>
  <c r="I54" i="3"/>
  <c r="F55" i="3"/>
  <c r="G55" i="3"/>
  <c r="H55" i="3"/>
  <c r="I55" i="3"/>
  <c r="F56" i="3"/>
  <c r="G56" i="3"/>
  <c r="H56" i="3"/>
  <c r="I56" i="3"/>
  <c r="F57" i="3"/>
  <c r="G57" i="3"/>
  <c r="H57" i="3"/>
  <c r="I57" i="3"/>
  <c r="F58" i="3"/>
  <c r="G58" i="3"/>
  <c r="H58" i="3"/>
  <c r="I58" i="3"/>
  <c r="F59" i="3"/>
  <c r="G59" i="3"/>
  <c r="H59" i="3"/>
  <c r="I59" i="3"/>
  <c r="F60" i="3"/>
  <c r="G60" i="3"/>
  <c r="H60" i="3"/>
  <c r="I60" i="3"/>
  <c r="F61" i="3"/>
  <c r="G61" i="3"/>
  <c r="H61" i="3"/>
  <c r="I61" i="3"/>
  <c r="F62" i="3"/>
  <c r="G62" i="3"/>
  <c r="H62" i="3"/>
  <c r="I62" i="3"/>
  <c r="E62" i="3"/>
  <c r="E61" i="3"/>
  <c r="E60" i="3"/>
  <c r="E59" i="3"/>
  <c r="E58" i="3"/>
  <c r="E57" i="3"/>
  <c r="E56" i="3"/>
  <c r="E55" i="3"/>
  <c r="E54" i="3"/>
  <c r="I81" i="3"/>
  <c r="G81" i="3"/>
  <c r="E81" i="3"/>
  <c r="H78" i="3"/>
  <c r="F78" i="3"/>
  <c r="E41" i="3"/>
  <c r="I82" i="3"/>
  <c r="H82" i="3"/>
  <c r="G82" i="3"/>
  <c r="F82" i="3"/>
  <c r="I41" i="3"/>
  <c r="H81" i="3"/>
  <c r="G41" i="3"/>
  <c r="F81" i="3"/>
  <c r="I40" i="3"/>
  <c r="H80" i="3"/>
  <c r="G40" i="3"/>
  <c r="F80" i="3"/>
  <c r="I39" i="3"/>
  <c r="H79" i="3"/>
  <c r="G39" i="3"/>
  <c r="F79" i="3"/>
  <c r="E39" i="3"/>
  <c r="I38" i="3"/>
  <c r="G38" i="3"/>
  <c r="I37" i="3"/>
  <c r="H77" i="3"/>
  <c r="G37" i="3"/>
  <c r="F77" i="3"/>
  <c r="E37" i="3"/>
  <c r="I36" i="3"/>
  <c r="H36" i="3"/>
  <c r="G36" i="3"/>
  <c r="F36" i="3"/>
  <c r="E36" i="3"/>
  <c r="I35" i="3"/>
  <c r="G35" i="3"/>
  <c r="E35" i="3"/>
  <c r="I34" i="3"/>
  <c r="H34" i="3"/>
  <c r="G34" i="3"/>
  <c r="F34" i="3"/>
  <c r="I53" i="3"/>
  <c r="H53" i="3"/>
  <c r="G53" i="3"/>
  <c r="F53" i="3"/>
  <c r="E53" i="3"/>
  <c r="I33" i="3"/>
  <c r="G33" i="3"/>
  <c r="F33" i="3"/>
  <c r="E33" i="3"/>
  <c r="I52" i="3"/>
  <c r="H52" i="3"/>
  <c r="H32" i="3"/>
  <c r="I51" i="3"/>
  <c r="H51" i="3"/>
  <c r="I31" i="3"/>
  <c r="H31" i="3"/>
  <c r="I50" i="3"/>
  <c r="H50" i="3"/>
  <c r="I30" i="3"/>
  <c r="H30" i="3"/>
  <c r="I49" i="3"/>
  <c r="H49" i="3"/>
  <c r="I29" i="3"/>
  <c r="H29" i="3"/>
  <c r="F4" i="3"/>
  <c r="B4" i="3"/>
  <c r="I48" i="3"/>
  <c r="I28" i="3"/>
  <c r="H48" i="3"/>
  <c r="H28" i="3"/>
  <c r="I21" i="3"/>
  <c r="I42" i="3"/>
  <c r="I22" i="3"/>
  <c r="G42" i="3"/>
  <c r="G22" i="3"/>
  <c r="E82" i="3"/>
  <c r="C22" i="3"/>
  <c r="E42" i="3"/>
  <c r="E22" i="3"/>
  <c r="H42" i="3"/>
  <c r="H22" i="3"/>
  <c r="F42" i="3"/>
  <c r="F22" i="3"/>
  <c r="H41" i="3"/>
  <c r="H21" i="3"/>
  <c r="F41" i="3"/>
  <c r="F21" i="3"/>
  <c r="E40" i="3"/>
  <c r="H40" i="3"/>
  <c r="H20" i="3"/>
  <c r="F40" i="3"/>
  <c r="F20" i="3"/>
  <c r="E80" i="3"/>
  <c r="G80" i="3"/>
  <c r="G20" i="3"/>
  <c r="I80" i="3"/>
  <c r="I20" i="3"/>
  <c r="E79" i="3"/>
  <c r="E19" i="3"/>
  <c r="G79" i="3"/>
  <c r="I79" i="3"/>
  <c r="I19" i="3"/>
  <c r="H39" i="3"/>
  <c r="H19" i="3"/>
  <c r="F39" i="3"/>
  <c r="F19" i="3"/>
  <c r="C19" i="3"/>
  <c r="H18" i="3"/>
  <c r="E78" i="3"/>
  <c r="G78" i="3"/>
  <c r="G18" i="3"/>
  <c r="I78" i="3"/>
  <c r="I18" i="3"/>
  <c r="E38" i="3"/>
  <c r="E77" i="3"/>
  <c r="G77" i="3"/>
  <c r="I77" i="3"/>
  <c r="H37" i="3"/>
  <c r="H17" i="3"/>
  <c r="F37" i="3"/>
  <c r="F17" i="3"/>
  <c r="C17" i="3"/>
  <c r="E16" i="3"/>
  <c r="G16" i="3"/>
  <c r="I16" i="3"/>
  <c r="F16" i="3"/>
  <c r="H16" i="3"/>
  <c r="E15" i="3"/>
  <c r="G15" i="3"/>
  <c r="I15" i="3"/>
  <c r="H35" i="3"/>
  <c r="H15" i="3"/>
  <c r="F35" i="3"/>
  <c r="F15" i="3"/>
  <c r="G14" i="3"/>
  <c r="E34" i="3"/>
  <c r="E14" i="3"/>
  <c r="F14" i="3"/>
  <c r="H14" i="3"/>
  <c r="H33" i="3"/>
  <c r="D4" i="3"/>
  <c r="I14" i="3"/>
  <c r="G21" i="3"/>
  <c r="F18" i="3"/>
  <c r="I32" i="3"/>
  <c r="E18" i="3"/>
  <c r="C20" i="3"/>
  <c r="I9" i="3"/>
  <c r="H9" i="3"/>
  <c r="C18" i="3"/>
  <c r="E21" i="3"/>
  <c r="C21" i="3"/>
  <c r="E20" i="3"/>
  <c r="E17" i="3"/>
  <c r="G17" i="3"/>
  <c r="I17" i="3"/>
  <c r="G19" i="3"/>
  <c r="H13" i="3"/>
  <c r="I8" i="3"/>
  <c r="H10" i="3"/>
  <c r="I10" i="3"/>
  <c r="H11" i="3"/>
  <c r="E13" i="3"/>
  <c r="G13" i="3"/>
  <c r="I13" i="3"/>
  <c r="F13" i="3"/>
  <c r="H12" i="3"/>
  <c r="I12" i="3"/>
  <c r="I11" i="3"/>
  <c r="H8" i="3"/>
  <c r="J71" i="3"/>
  <c r="J77" i="3"/>
  <c r="J72" i="3"/>
  <c r="J74" i="3"/>
  <c r="J58" i="3"/>
  <c r="J57" i="3"/>
  <c r="J50" i="3"/>
  <c r="J62" i="3"/>
  <c r="J51" i="3"/>
  <c r="J54" i="3"/>
  <c r="J56" i="3"/>
  <c r="J59" i="3"/>
  <c r="J53" i="3"/>
  <c r="J61" i="3"/>
  <c r="J52" i="3"/>
  <c r="J55" i="3"/>
  <c r="J73" i="3"/>
  <c r="J81" i="3"/>
  <c r="J68" i="3"/>
  <c r="J82" i="3"/>
  <c r="J75" i="3"/>
  <c r="J49" i="3"/>
  <c r="J60" i="3"/>
  <c r="J48" i="3"/>
  <c r="J69" i="3"/>
  <c r="J76" i="3"/>
  <c r="J78" i="3"/>
  <c r="J79" i="3"/>
  <c r="J70" i="3"/>
  <c r="J80" i="3"/>
  <c r="J38" i="3"/>
  <c r="J34" i="3"/>
  <c r="J31" i="3"/>
  <c r="J42" i="3"/>
  <c r="J30" i="3"/>
  <c r="J39" i="3"/>
  <c r="J40" i="3"/>
  <c r="J36" i="3"/>
  <c r="J41" i="3"/>
  <c r="J37" i="3"/>
  <c r="J28" i="3"/>
  <c r="J29" i="3"/>
  <c r="J35" i="3"/>
  <c r="J33" i="3"/>
  <c r="J32" i="3"/>
  <c r="D18" i="3"/>
  <c r="D22" i="3"/>
  <c r="D21" i="3"/>
  <c r="D19" i="3"/>
  <c r="D20" i="3"/>
  <c r="D17" i="3"/>
  <c r="D16" i="3"/>
  <c r="D15" i="3"/>
  <c r="D14" i="3"/>
  <c r="D13" i="3"/>
  <c r="J20" i="3"/>
  <c r="J8" i="3"/>
  <c r="J19" i="3"/>
  <c r="J15" i="3"/>
  <c r="J16" i="3"/>
  <c r="J22" i="3"/>
  <c r="J18" i="3"/>
  <c r="J21" i="3"/>
  <c r="J17" i="3"/>
  <c r="J14" i="3"/>
  <c r="J12" i="3"/>
  <c r="J13" i="3"/>
  <c r="J11" i="3"/>
  <c r="J10" i="3"/>
  <c r="J9" i="3"/>
</calcChain>
</file>

<file path=xl/sharedStrings.xml><?xml version="1.0" encoding="utf-8"?>
<sst xmlns="http://schemas.openxmlformats.org/spreadsheetml/2006/main" count="1295" uniqueCount="96">
  <si>
    <t>Cuubalainen kahdeksikko</t>
    <phoneticPr fontId="5" type="noConversion"/>
  </si>
  <si>
    <t>Pullback</t>
    <phoneticPr fontId="5" type="noConversion"/>
  </si>
  <si>
    <t>Cobraroll puolikierteillä</t>
    <phoneticPr fontId="5" type="noConversion"/>
  </si>
  <si>
    <t>Pushover</t>
    <phoneticPr fontId="5" type="noConversion"/>
  </si>
  <si>
    <t>Tuplakierteet</t>
    <phoneticPr fontId="5" type="noConversion"/>
  </si>
  <si>
    <t>Tuplasilmukat</t>
    <phoneticPr fontId="5" type="noConversion"/>
  </si>
  <si>
    <t>Autorotaatio</t>
    <phoneticPr fontId="5" type="noConversion"/>
  </si>
  <si>
    <t>Leijunta-M</t>
    <phoneticPr fontId="5" type="noConversion"/>
  </si>
  <si>
    <t>Leijunta TopHat</t>
    <phoneticPr fontId="5" type="noConversion"/>
  </si>
  <si>
    <t>Cobra</t>
    <phoneticPr fontId="5" type="noConversion"/>
  </si>
  <si>
    <t>Paikka:</t>
  </si>
  <si>
    <t>Päivä:</t>
  </si>
  <si>
    <t>Luokka:</t>
  </si>
  <si>
    <t>Kilpailijat: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</si>
  <si>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</si>
  <si>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</si>
  <si>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</si>
  <si>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</si>
  <si>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</si>
  <si>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</si>
  <si>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</si>
  <si>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</si>
  <si>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</si>
  <si>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</si>
  <si>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</si>
  <si>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</si>
  <si>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</si>
  <si>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</si>
  <si>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</si>
  <si>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Nimi</t>
  </si>
  <si>
    <t>Kierros 1.</t>
  </si>
  <si>
    <t>Nimi:</t>
  </si>
  <si>
    <t>Kierros 2.</t>
  </si>
  <si>
    <t>Kierros 3.</t>
  </si>
  <si>
    <t>Pisteet</t>
  </si>
  <si>
    <t>yhteensä:</t>
  </si>
  <si>
    <t>pois:</t>
  </si>
  <si>
    <t>2 parasta:</t>
  </si>
  <si>
    <t>Kierros 1:</t>
  </si>
  <si>
    <t>Tuomari 1</t>
  </si>
  <si>
    <t>Tuomari 2</t>
  </si>
  <si>
    <t>Tuomari 3</t>
  </si>
  <si>
    <t>Tuomari 4</t>
  </si>
  <si>
    <t>Tuomari 5</t>
  </si>
  <si>
    <t>Suht…</t>
  </si>
  <si>
    <t>yht.</t>
  </si>
  <si>
    <t>Yht.</t>
  </si>
  <si>
    <t xml:space="preserve"> </t>
  </si>
  <si>
    <t>Tm 1</t>
  </si>
  <si>
    <t>Tm 2</t>
  </si>
  <si>
    <t>Tm 3</t>
  </si>
  <si>
    <t>Tm 4</t>
  </si>
  <si>
    <t>Tm 5</t>
  </si>
  <si>
    <t>Ero kärkeen</t>
  </si>
  <si>
    <t>kerroin:</t>
  </si>
  <si>
    <t>Ohjelma:</t>
  </si>
  <si>
    <t>Liike:</t>
  </si>
  <si>
    <t>Lentojärjestys</t>
  </si>
  <si>
    <t>kierros 1:</t>
  </si>
  <si>
    <t>kierros 2:</t>
  </si>
  <si>
    <t>kierros 3:</t>
  </si>
  <si>
    <t>Eurosport</t>
  </si>
  <si>
    <t>Popular</t>
  </si>
  <si>
    <t>Kierros 2:</t>
  </si>
  <si>
    <t>Kierros 3:</t>
  </si>
  <si>
    <t>Kokonaistulokset</t>
  </si>
  <si>
    <t>suht.</t>
  </si>
  <si>
    <t>tuomari pist.</t>
  </si>
  <si>
    <t>Suora ohilento</t>
  </si>
  <si>
    <t>Nouseva 180 asteen käännös</t>
  </si>
  <si>
    <t>45 asteen moottorilasku</t>
  </si>
  <si>
    <t>Tuomari:</t>
  </si>
  <si>
    <t>Kierros 1</t>
  </si>
  <si>
    <t>Kierros 2</t>
  </si>
  <si>
    <t>Kierros 3</t>
  </si>
  <si>
    <t>FAI-P</t>
  </si>
  <si>
    <t>F3C-P</t>
    <phoneticPr fontId="5" type="noConversion"/>
  </si>
  <si>
    <t>Tuomari 2</t>
    <phoneticPr fontId="5" type="noConversion"/>
  </si>
  <si>
    <t>M kahdella 180 piruetilla</t>
    <phoneticPr fontId="5" type="noConversion"/>
  </si>
  <si>
    <t>Salmiakki 360 piruetilla</t>
    <phoneticPr fontId="5" type="noConversion"/>
  </si>
  <si>
    <t>F3C-P</t>
  </si>
  <si>
    <t>Juho Heikkilä</t>
  </si>
  <si>
    <t>Anssi Aunola</t>
  </si>
  <si>
    <t>Flower</t>
  </si>
  <si>
    <t>Pullback with 3 half loops</t>
  </si>
  <si>
    <t>UX</t>
  </si>
  <si>
    <t>Oval with travelling flip</t>
  </si>
  <si>
    <t>Vesivehmaa</t>
  </si>
  <si>
    <t>Ari Holmström</t>
  </si>
  <si>
    <t>Cup</t>
  </si>
  <si>
    <t>Double candle</t>
  </si>
  <si>
    <t>Halfroll, opposite roll, opposite half roll</t>
  </si>
  <si>
    <t>Loop with flip</t>
  </si>
  <si>
    <t>autorotation with loop</t>
  </si>
  <si>
    <t>Ville Vaalte</t>
  </si>
  <si>
    <t>Anssi Kärnä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</si>
</sst>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85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 applyAlignment="1" applyProtection="1">
      <alignment readingOrder="1"/>
      <protection locked="0"/>
    </xf>
    <xf numFmtId="0" fontId="2" fillId="2" borderId="3" xfId="0" applyFont="1" applyFill="1" applyBorder="1"/>
    <xf numFmtId="0" fontId="0" fillId="2" borderId="3" xfId="0" applyFill="1" applyBorder="1"/>
    <xf numFmtId="49" fontId="0" fillId="2" borderId="3" xfId="0" applyNumberFormat="1" applyFill="1" applyBorder="1"/>
    <xf numFmtId="0" fontId="2" fillId="3" borderId="3" xfId="0" applyFont="1" applyFill="1" applyBorder="1"/>
    <xf numFmtId="0" fontId="0" fillId="3" borderId="3" xfId="0" applyFill="1" applyBorder="1"/>
    <xf numFmtId="14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 applyNumberFormat="1"/>
    <xf numFmtId="0" fontId="0" fillId="4" borderId="3" xfId="0" applyFill="1" applyBorder="1"/>
    <xf numFmtId="0" fontId="2" fillId="4" borderId="3" xfId="0" applyFont="1" applyFill="1" applyBorder="1"/>
    <xf numFmtId="1" fontId="0" fillId="2" borderId="3" xfId="0" applyNumberFormat="1" applyFill="1" applyBorder="1"/>
    <xf numFmtId="1" fontId="0" fillId="4" borderId="3" xfId="0" applyNumberFormat="1" applyFill="1" applyBorder="1"/>
    <xf numFmtId="1" fontId="0" fillId="3" borderId="3" xfId="0" applyNumberFormat="1" applyFill="1" applyBorder="1"/>
    <xf numFmtId="0" fontId="0" fillId="5" borderId="3" xfId="0" applyFill="1" applyBorder="1"/>
    <xf numFmtId="0" fontId="2" fillId="5" borderId="3" xfId="0" applyFont="1" applyFill="1" applyBorder="1"/>
    <xf numFmtId="1" fontId="0" fillId="5" borderId="3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4" fontId="0" fillId="0" borderId="0" xfId="0" applyNumberFormat="1"/>
    <xf numFmtId="0" fontId="0" fillId="2" borderId="3" xfId="0" applyNumberFormat="1" applyFill="1" applyBorder="1"/>
    <xf numFmtId="0" fontId="0" fillId="3" borderId="3" xfId="0" applyNumberFormat="1" applyFill="1" applyBorder="1"/>
    <xf numFmtId="49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Border="1"/>
    <xf numFmtId="14" fontId="4" fillId="0" borderId="0" xfId="0" applyNumberFormat="1" applyFont="1"/>
    <xf numFmtId="0" fontId="0" fillId="0" borderId="0" xfId="0"/>
    <xf numFmtId="0" fontId="0" fillId="0" borderId="0" xfId="0"/>
    <xf numFmtId="0" fontId="3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Font="1" applyFill="1" applyBorder="1"/>
    <xf numFmtId="0" fontId="0" fillId="0" borderId="0" xfId="0"/>
    <xf numFmtId="0" fontId="0" fillId="0" borderId="0" xfId="0" applyFill="1" applyBorder="1"/>
    <xf numFmtId="0" fontId="0" fillId="6" borderId="3" xfId="0" applyNumberFormat="1" applyFill="1" applyBorder="1"/>
    <xf numFmtId="0" fontId="0" fillId="0" borderId="0" xfId="0"/>
    <xf numFmtId="14" fontId="3" fillId="0" borderId="3" xfId="0" applyNumberFormat="1" applyFont="1" applyFill="1" applyBorder="1"/>
    <xf numFmtId="0" fontId="0" fillId="0" borderId="0" xfId="0"/>
    <xf numFmtId="0" fontId="2" fillId="0" borderId="0" xfId="0" applyFont="1"/>
    <xf numFmtId="0" fontId="0" fillId="0" borderId="0" xfId="0"/>
  </cellXfs>
  <cellStyles count="15">
    <cellStyle name="Avattu hyperlinkki" xfId="2" builtinId="9" hidden="1"/>
    <cellStyle name="Avattu hyperlinkki" xfId="4" builtinId="9" hidden="1"/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Hyperlinkki" xfId="1" builtinId="8" hidden="1"/>
    <cellStyle name="Hyperlinkki" xfId="3" builtinId="8" hidden="1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Normaali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205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1508125</xdr:colOff>
      <xdr:row>3</xdr:row>
      <xdr:rowOff>3175</xdr:rowOff>
    </xdr:to>
    <xdr:pic>
      <xdr:nvPicPr>
        <xdr:cNvPr id="1024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1126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229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331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433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536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638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741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3</xdr:row>
      <xdr:rowOff>0</xdr:rowOff>
    </xdr:to>
    <xdr:pic>
      <xdr:nvPicPr>
        <xdr:cNvPr id="102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9525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307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409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512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614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717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819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921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 enableFormatConditionsCalculation="0"/>
  <dimension ref="A4:H81"/>
  <sheetViews>
    <sheetView workbookViewId="0">
      <selection activeCell="B15" sqref="B15"/>
    </sheetView>
  </sheetViews>
  <sheetFormatPr baseColWidth="10" defaultColWidth="8.83203125" defaultRowHeight="14" x14ac:dyDescent="0"/>
  <cols>
    <col min="2" max="2" width="31.1640625" bestFit="1" customWidth="1"/>
    <col min="4" max="4" width="27.5" customWidth="1"/>
    <col min="5" max="5" width="3.33203125" customWidth="1"/>
    <col min="6" max="6" width="36.5" customWidth="1"/>
    <col min="7" max="7" width="3.1640625" customWidth="1"/>
    <col min="8" max="8" width="36.5" customWidth="1"/>
  </cols>
  <sheetData>
    <row r="4" spans="1:8">
      <c r="A4" s="1" t="s">
        <v>10</v>
      </c>
      <c r="B4" s="52" t="s">
        <v>87</v>
      </c>
    </row>
    <row r="5" spans="1:8">
      <c r="A5" s="1" t="s">
        <v>11</v>
      </c>
      <c r="B5" s="10">
        <v>42224</v>
      </c>
    </row>
    <row r="6" spans="1:8">
      <c r="A6" s="1" t="s">
        <v>55</v>
      </c>
      <c r="B6" t="s">
        <v>80</v>
      </c>
    </row>
    <row r="8" spans="1:8">
      <c r="A8" s="55" t="s">
        <v>13</v>
      </c>
      <c r="B8" s="55"/>
      <c r="D8" s="55" t="s">
        <v>57</v>
      </c>
      <c r="E8" s="55"/>
    </row>
    <row r="9" spans="1:8">
      <c r="B9" s="1" t="s">
        <v>29</v>
      </c>
      <c r="C9" s="4"/>
      <c r="D9" s="1" t="s">
        <v>58</v>
      </c>
      <c r="E9" s="1"/>
      <c r="F9" s="1" t="s">
        <v>59</v>
      </c>
      <c r="H9" s="1" t="s">
        <v>60</v>
      </c>
    </row>
    <row r="10" spans="1:8">
      <c r="A10" s="1" t="s">
        <v>14</v>
      </c>
      <c r="B10" s="52" t="s">
        <v>81</v>
      </c>
    </row>
    <row r="11" spans="1:8">
      <c r="A11" s="1" t="s">
        <v>15</v>
      </c>
      <c r="B11" s="52" t="s">
        <v>88</v>
      </c>
    </row>
    <row r="12" spans="1:8">
      <c r="A12" s="1" t="s">
        <v>16</v>
      </c>
      <c r="B12" s="52" t="s">
        <v>82</v>
      </c>
    </row>
    <row r="13" spans="1:8">
      <c r="A13" s="1" t="s">
        <v>17</v>
      </c>
      <c r="B13" s="52" t="s">
        <v>94</v>
      </c>
    </row>
    <row r="14" spans="1:8">
      <c r="A14" s="1" t="s">
        <v>18</v>
      </c>
      <c r="B14" s="52" t="s">
        <v>95</v>
      </c>
    </row>
    <row r="15" spans="1:8">
      <c r="A15" s="1" t="s">
        <v>19</v>
      </c>
      <c r="B15" s="52"/>
    </row>
    <row r="16" spans="1:8">
      <c r="A16" s="1" t="s">
        <v>20</v>
      </c>
      <c r="B16" s="49"/>
    </row>
    <row r="17" spans="1:3">
      <c r="A17" s="1" t="s">
        <v>21</v>
      </c>
      <c r="B17" s="49"/>
    </row>
    <row r="18" spans="1:3">
      <c r="A18" s="1" t="s">
        <v>22</v>
      </c>
      <c r="B18" s="49"/>
    </row>
    <row r="19" spans="1:3">
      <c r="A19" s="1" t="s">
        <v>23</v>
      </c>
    </row>
    <row r="20" spans="1:3">
      <c r="A20" s="1" t="s">
        <v>24</v>
      </c>
    </row>
    <row r="21" spans="1:3">
      <c r="A21" s="1" t="s">
        <v>25</v>
      </c>
    </row>
    <row r="22" spans="1:3">
      <c r="A22" s="1" t="s">
        <v>26</v>
      </c>
    </row>
    <row r="23" spans="1:3">
      <c r="A23" s="1" t="s">
        <v>27</v>
      </c>
    </row>
    <row r="24" spans="1:3">
      <c r="A24" s="1" t="s">
        <v>28</v>
      </c>
    </row>
    <row r="28" spans="1:3">
      <c r="A28" s="1" t="s">
        <v>55</v>
      </c>
      <c r="B28" s="44" t="s">
        <v>75</v>
      </c>
    </row>
    <row r="29" spans="1:3">
      <c r="A29" s="1"/>
      <c r="B29" s="1" t="s">
        <v>56</v>
      </c>
      <c r="C29" s="1" t="s">
        <v>54</v>
      </c>
    </row>
    <row r="30" spans="1:3">
      <c r="A30" s="1" t="s">
        <v>14</v>
      </c>
      <c r="B30" s="44" t="s">
        <v>83</v>
      </c>
      <c r="C30">
        <v>1.5</v>
      </c>
    </row>
    <row r="31" spans="1:3">
      <c r="A31" s="1" t="s">
        <v>15</v>
      </c>
      <c r="B31" s="44" t="s">
        <v>89</v>
      </c>
      <c r="C31">
        <v>1.5</v>
      </c>
    </row>
    <row r="32" spans="1:3">
      <c r="A32" s="1" t="s">
        <v>16</v>
      </c>
      <c r="B32" s="44" t="s">
        <v>90</v>
      </c>
      <c r="C32">
        <v>1</v>
      </c>
    </row>
    <row r="33" spans="1:3">
      <c r="A33" s="1" t="s">
        <v>17</v>
      </c>
      <c r="B33" s="44" t="s">
        <v>84</v>
      </c>
      <c r="C33">
        <v>1</v>
      </c>
    </row>
    <row r="34" spans="1:3">
      <c r="A34" s="1" t="s">
        <v>18</v>
      </c>
      <c r="B34" s="44" t="s">
        <v>85</v>
      </c>
      <c r="C34">
        <v>1</v>
      </c>
    </row>
    <row r="35" spans="1:3">
      <c r="A35" s="1" t="s">
        <v>19</v>
      </c>
      <c r="B35" s="44" t="s">
        <v>86</v>
      </c>
      <c r="C35">
        <v>1</v>
      </c>
    </row>
    <row r="36" spans="1:3">
      <c r="A36" s="1" t="s">
        <v>20</v>
      </c>
      <c r="B36" s="44" t="s">
        <v>91</v>
      </c>
      <c r="C36">
        <v>1</v>
      </c>
    </row>
    <row r="37" spans="1:3">
      <c r="A37" s="1" t="s">
        <v>21</v>
      </c>
      <c r="B37" s="44" t="s">
        <v>92</v>
      </c>
      <c r="C37">
        <v>1</v>
      </c>
    </row>
    <row r="38" spans="1:3">
      <c r="A38" s="1" t="s">
        <v>22</v>
      </c>
      <c r="B38" s="44" t="s">
        <v>93</v>
      </c>
      <c r="C38">
        <v>1</v>
      </c>
    </row>
    <row r="39" spans="1:3">
      <c r="A39" s="1" t="s">
        <v>23</v>
      </c>
      <c r="B39" s="44"/>
      <c r="C39">
        <v>1</v>
      </c>
    </row>
    <row r="40" spans="1:3">
      <c r="A40" s="1" t="s">
        <v>24</v>
      </c>
      <c r="B40" s="29" t="s">
        <v>47</v>
      </c>
      <c r="C40">
        <v>1</v>
      </c>
    </row>
    <row r="43" spans="1:3">
      <c r="A43" s="1" t="s">
        <v>55</v>
      </c>
      <c r="B43" t="s">
        <v>61</v>
      </c>
    </row>
    <row r="44" spans="1:3">
      <c r="A44" s="1"/>
      <c r="B44" s="1" t="s">
        <v>56</v>
      </c>
      <c r="C44" s="1" t="s">
        <v>54</v>
      </c>
    </row>
    <row r="45" spans="1:3">
      <c r="A45" s="1" t="s">
        <v>14</v>
      </c>
      <c r="B45" s="29" t="s">
        <v>78</v>
      </c>
      <c r="C45">
        <v>1</v>
      </c>
    </row>
    <row r="46" spans="1:3">
      <c r="A46" s="1" t="s">
        <v>15</v>
      </c>
      <c r="B46" s="29" t="s">
        <v>79</v>
      </c>
      <c r="C46">
        <v>1</v>
      </c>
    </row>
    <row r="47" spans="1:3">
      <c r="A47" s="1" t="s">
        <v>16</v>
      </c>
      <c r="B47" s="29" t="s">
        <v>0</v>
      </c>
      <c r="C47">
        <v>1</v>
      </c>
    </row>
    <row r="48" spans="1:3">
      <c r="A48" s="1" t="s">
        <v>17</v>
      </c>
      <c r="B48" s="29" t="s">
        <v>1</v>
      </c>
      <c r="C48">
        <v>1</v>
      </c>
    </row>
    <row r="49" spans="1:3">
      <c r="A49" s="1" t="s">
        <v>18</v>
      </c>
      <c r="B49" s="29" t="s">
        <v>2</v>
      </c>
      <c r="C49">
        <v>1</v>
      </c>
    </row>
    <row r="50" spans="1:3">
      <c r="A50" s="1" t="s">
        <v>19</v>
      </c>
      <c r="B50" s="29" t="s">
        <v>3</v>
      </c>
      <c r="C50">
        <v>1</v>
      </c>
    </row>
    <row r="51" spans="1:3">
      <c r="A51" s="1" t="s">
        <v>20</v>
      </c>
      <c r="B51" s="29" t="s">
        <v>4</v>
      </c>
      <c r="C51">
        <v>1</v>
      </c>
    </row>
    <row r="52" spans="1:3">
      <c r="A52" s="1" t="s">
        <v>21</v>
      </c>
      <c r="B52" s="29" t="s">
        <v>5</v>
      </c>
      <c r="C52">
        <v>1</v>
      </c>
    </row>
    <row r="53" spans="1:3">
      <c r="A53" s="1" t="s">
        <v>22</v>
      </c>
      <c r="B53" s="29" t="s">
        <v>6</v>
      </c>
      <c r="C53">
        <v>1</v>
      </c>
    </row>
    <row r="54" spans="1:3">
      <c r="A54" s="1" t="s">
        <v>23</v>
      </c>
      <c r="B54" s="29" t="s">
        <v>47</v>
      </c>
      <c r="C54">
        <v>1</v>
      </c>
    </row>
    <row r="55" spans="1:3">
      <c r="A55" s="1" t="s">
        <v>24</v>
      </c>
      <c r="B55" s="29" t="s">
        <v>47</v>
      </c>
      <c r="C55">
        <v>1</v>
      </c>
    </row>
    <row r="58" spans="1:3">
      <c r="A58" s="1" t="s">
        <v>55</v>
      </c>
      <c r="B58" t="s">
        <v>62</v>
      </c>
    </row>
    <row r="59" spans="1:3">
      <c r="A59" s="1"/>
      <c r="B59" s="1" t="s">
        <v>56</v>
      </c>
      <c r="C59" s="1" t="s">
        <v>54</v>
      </c>
    </row>
    <row r="60" spans="1:3">
      <c r="A60" s="1" t="s">
        <v>14</v>
      </c>
      <c r="B60" s="29" t="s">
        <v>7</v>
      </c>
      <c r="C60">
        <v>1</v>
      </c>
    </row>
    <row r="61" spans="1:3">
      <c r="A61" s="1" t="s">
        <v>15</v>
      </c>
      <c r="B61" s="29" t="s">
        <v>8</v>
      </c>
      <c r="C61">
        <v>1</v>
      </c>
    </row>
    <row r="62" spans="1:3">
      <c r="A62" s="1" t="s">
        <v>16</v>
      </c>
      <c r="B62" s="29" t="s">
        <v>9</v>
      </c>
      <c r="C62">
        <v>1</v>
      </c>
    </row>
    <row r="63" spans="1:3">
      <c r="A63" s="1" t="s">
        <v>17</v>
      </c>
      <c r="B63" s="29" t="s">
        <v>68</v>
      </c>
      <c r="C63">
        <v>1</v>
      </c>
    </row>
    <row r="64" spans="1:3">
      <c r="A64" s="1" t="s">
        <v>18</v>
      </c>
      <c r="B64" s="29" t="s">
        <v>69</v>
      </c>
      <c r="C64">
        <v>1</v>
      </c>
    </row>
    <row r="65" spans="1:3">
      <c r="A65" s="1" t="s">
        <v>19</v>
      </c>
      <c r="B65" s="29" t="s">
        <v>70</v>
      </c>
      <c r="C65">
        <v>1</v>
      </c>
    </row>
    <row r="66" spans="1:3">
      <c r="A66" s="1" t="s">
        <v>20</v>
      </c>
      <c r="B66" s="29" t="s">
        <v>47</v>
      </c>
      <c r="C66">
        <v>1</v>
      </c>
    </row>
    <row r="67" spans="1:3">
      <c r="A67" s="1" t="s">
        <v>21</v>
      </c>
      <c r="B67" s="29" t="s">
        <v>47</v>
      </c>
      <c r="C67">
        <v>1</v>
      </c>
    </row>
    <row r="68" spans="1:3">
      <c r="A68" s="1" t="s">
        <v>22</v>
      </c>
      <c r="B68" s="29" t="s">
        <v>47</v>
      </c>
      <c r="C68">
        <v>1</v>
      </c>
    </row>
    <row r="69" spans="1:3">
      <c r="A69" s="1" t="s">
        <v>23</v>
      </c>
      <c r="B69" s="29" t="s">
        <v>47</v>
      </c>
      <c r="C69">
        <v>1</v>
      </c>
    </row>
    <row r="70" spans="1:3">
      <c r="A70" s="1" t="s">
        <v>24</v>
      </c>
      <c r="B70" s="29" t="s">
        <v>47</v>
      </c>
      <c r="C70">
        <v>1</v>
      </c>
    </row>
    <row r="79" spans="1:3">
      <c r="A79" s="45" t="s">
        <v>76</v>
      </c>
    </row>
    <row r="80" spans="1:3">
      <c r="A80" t="s">
        <v>61</v>
      </c>
    </row>
    <row r="81" spans="1:1">
      <c r="A81" t="s">
        <v>62</v>
      </c>
    </row>
  </sheetData>
  <mergeCells count="2">
    <mergeCell ref="A8:B8"/>
    <mergeCell ref="D8:E8"/>
  </mergeCells>
  <phoneticPr fontId="5" type="noConversion"/>
  <dataValidations count="1">
    <dataValidation type="list" allowBlank="1" showInputMessage="1" showErrorMessage="1" sqref="B6">
      <formula1>$A$79:$A$81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 enableFormatConditionsCalculation="0"/>
  <dimension ref="A4:H58"/>
  <sheetViews>
    <sheetView workbookViewId="0">
      <selection activeCell="G47" sqref="G47:G56"/>
    </sheetView>
  </sheetViews>
  <sheetFormatPr baseColWidth="10" defaultColWidth="7.66406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Kilpailu!B17</f>
        <v>0</v>
      </c>
      <c r="C5" s="1" t="s">
        <v>30</v>
      </c>
      <c r="D5">
        <f>SUM(C26:G26)-LARGE(C26:G26,1)-SMALL(C26:G26,1)</f>
        <v>0</v>
      </c>
      <c r="E5" t="e">
        <f>Tulokset!D35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Tulokset!D55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Tulokset!D75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5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5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5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5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5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 enableFormatConditionsCalculation="0"/>
  <dimension ref="A4:H58"/>
  <sheetViews>
    <sheetView topLeftCell="A30" workbookViewId="0">
      <selection activeCell="G47" sqref="G47:G56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Kilpailu!B18</f>
        <v>0</v>
      </c>
      <c r="C5" s="1" t="s">
        <v>30</v>
      </c>
      <c r="D5">
        <f>SUM(C26:G26)-LARGE(C26:G26,1)-SMALL(C26:G26,1)</f>
        <v>0</v>
      </c>
      <c r="E5" t="e">
        <f>Tulokset!D36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Tulokset!D56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Tulokset!D76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5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5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5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5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5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2" enableFormatConditionsCalculation="0"/>
  <dimension ref="A4:H58"/>
  <sheetViews>
    <sheetView workbookViewId="0">
      <selection activeCell="A30" sqref="A30:H42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t="e">
        <f>Tulokset!D37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Tulokset!D57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Tulokset!D77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3" enableFormatConditionsCalculation="0"/>
  <dimension ref="A4:H58"/>
  <sheetViews>
    <sheetView topLeftCell="A29" workbookViewId="0">
      <selection activeCell="A30" sqref="A30:H42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t="e">
        <f>Tulokset!D38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Tulokset!D58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Tulokset!D78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4" enableFormatConditionsCalculation="0"/>
  <dimension ref="A4:H58"/>
  <sheetViews>
    <sheetView topLeftCell="A14" workbookViewId="0">
      <selection activeCell="A30" sqref="A30:H42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s="23" t="e">
        <f>Tulokset!D39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Tulokset!D59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Tulokset!D79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5" enableFormatConditionsCalculation="0"/>
  <dimension ref="A4:H58"/>
  <sheetViews>
    <sheetView topLeftCell="A23" workbookViewId="0">
      <selection activeCell="A30" sqref="A30:H42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t="e">
        <f>Tulokset!D40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Tulokset!D60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Tulokset!D80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6" enableFormatConditionsCalculation="0"/>
  <dimension ref="A4:H58"/>
  <sheetViews>
    <sheetView topLeftCell="A20" workbookViewId="0">
      <selection activeCell="A30" sqref="A30:H42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t="e">
        <f>Tulokset!D41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Tulokset!D61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Tulokset!D81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7" enableFormatConditionsCalculation="0"/>
  <dimension ref="A4:H58"/>
  <sheetViews>
    <sheetView topLeftCell="A11" workbookViewId="0">
      <selection activeCell="K32" sqref="K32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t="e">
        <f>Tulokset!D42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Tulokset!D62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Tulokset!D82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2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B24" sqref="B24"/>
    </sheetView>
  </sheetViews>
  <sheetFormatPr baseColWidth="10" defaultColWidth="8.83203125" defaultRowHeight="14" x14ac:dyDescent="0"/>
  <cols>
    <col min="1" max="1" width="11.5" bestFit="1" customWidth="1"/>
    <col min="2" max="2" width="36.5" bestFit="1" customWidth="1"/>
    <col min="3" max="3" width="10.1640625" bestFit="1" customWidth="1"/>
  </cols>
  <sheetData>
    <row r="1" spans="1:5" s="30" customFormat="1" ht="16">
      <c r="A1" s="32" t="s">
        <v>31</v>
      </c>
      <c r="B1" s="33"/>
      <c r="C1" s="34" t="s">
        <v>71</v>
      </c>
      <c r="D1" s="33"/>
      <c r="E1" s="32" t="s">
        <v>72</v>
      </c>
    </row>
    <row r="2" spans="1:5" ht="16">
      <c r="A2" s="42">
        <v>42224</v>
      </c>
      <c r="B2" s="43" t="str">
        <f>Kilpailu!$B$4</f>
        <v>Vesivehmaa</v>
      </c>
      <c r="C2" s="33"/>
      <c r="D2" s="33"/>
      <c r="E2" s="33"/>
    </row>
    <row r="3" spans="1:5" ht="16">
      <c r="A3" s="46" t="s">
        <v>14</v>
      </c>
      <c r="B3" s="47" t="str">
        <f>IF(Kilpailu!$B$6 =Kilpailu!$A$79,Kilpailu!$B$30,IF(Kilpailu!$B$6 =Kilpailu!$A$80,Kilpailu!$B$45,IF(Kilpailu!$B$6 =Kilpailu!$A$81,Kilpailu!$B$60,"")))</f>
        <v>Flower</v>
      </c>
      <c r="C3" s="48"/>
      <c r="D3" s="35"/>
      <c r="E3" s="33"/>
    </row>
    <row r="4" spans="1:5" ht="16">
      <c r="A4" s="46" t="s">
        <v>15</v>
      </c>
      <c r="B4" s="47" t="str">
        <f>IF(Kilpailu!$B$6 =Kilpailu!$A$79,Kilpailu!$B$31,IF(Kilpailu!$B$6 =Kilpailu!$A$80,Kilpailu!$B$46,IF(Kilpailu!$B$6 =Kilpailu!$A$81,Kilpailu!$B$61,"")))</f>
        <v>Cup</v>
      </c>
      <c r="C4" s="48"/>
      <c r="D4" s="35"/>
      <c r="E4" s="33"/>
    </row>
    <row r="5" spans="1:5" ht="16">
      <c r="A5" s="46" t="s">
        <v>16</v>
      </c>
      <c r="B5" s="47" t="str">
        <f>IF(Kilpailu!$B$6 =Kilpailu!$A$79,Kilpailu!$B$32,IF(Kilpailu!$B$6 =Kilpailu!$A$80,Kilpailu!$B$47,IF(Kilpailu!$B$6 =Kilpailu!$A$81,Kilpailu!$B$62,"")))</f>
        <v>Double candle</v>
      </c>
      <c r="C5" s="48"/>
      <c r="D5" s="35"/>
      <c r="E5" s="33"/>
    </row>
    <row r="6" spans="1:5" ht="16">
      <c r="A6" s="46" t="s">
        <v>17</v>
      </c>
      <c r="B6" s="47" t="str">
        <f>IF(Kilpailu!$B$6 =Kilpailu!$A$79,Kilpailu!$B$33,IF(Kilpailu!$B$6 =Kilpailu!$A$80,Kilpailu!$B$48,IF(Kilpailu!$B$6 =Kilpailu!$A$81,Kilpailu!$B$63,"")))</f>
        <v>Pullback with 3 half loops</v>
      </c>
      <c r="C6" s="48"/>
      <c r="D6" s="35"/>
      <c r="E6" s="33"/>
    </row>
    <row r="7" spans="1:5" ht="16">
      <c r="A7" s="46" t="s">
        <v>18</v>
      </c>
      <c r="B7" s="47" t="str">
        <f>IF(Kilpailu!$B$6 =Kilpailu!$A$79,Kilpailu!$B$34,IF(Kilpailu!$B$6 =Kilpailu!$A$80,Kilpailu!$B$49,IF(Kilpailu!$B$6 =Kilpailu!$A$81,Kilpailu!$B$64,"")))</f>
        <v>UX</v>
      </c>
      <c r="C7" s="48"/>
      <c r="D7" s="35"/>
      <c r="E7" s="33"/>
    </row>
    <row r="8" spans="1:5" ht="16">
      <c r="A8" s="46" t="s">
        <v>19</v>
      </c>
      <c r="B8" s="47" t="str">
        <f>IF(Kilpailu!$B$6 =Kilpailu!$A$79,Kilpailu!$B$35,IF(Kilpailu!$B$6 =Kilpailu!$A$80,Kilpailu!$B$50,IF(Kilpailu!$B$6 =Kilpailu!$A$81,Kilpailu!$B$65,"")))</f>
        <v>Oval with travelling flip</v>
      </c>
      <c r="C8" s="48"/>
      <c r="D8" s="35"/>
      <c r="E8" s="33"/>
    </row>
    <row r="9" spans="1:5" ht="16">
      <c r="A9" s="46" t="s">
        <v>20</v>
      </c>
      <c r="B9" s="47" t="str">
        <f>IF(Kilpailu!$B$6 =Kilpailu!$A$79,Kilpailu!$B$36,IF(Kilpailu!$B$6 =Kilpailu!$A$80,Kilpailu!$B$51,IF(Kilpailu!$B$6 =Kilpailu!$A$81,Kilpailu!$B$66,"")))</f>
        <v>Halfroll, opposite roll, opposite half roll</v>
      </c>
      <c r="C9" s="48"/>
      <c r="D9" s="35"/>
      <c r="E9" s="33"/>
    </row>
    <row r="10" spans="1:5" ht="16">
      <c r="A10" s="46" t="s">
        <v>21</v>
      </c>
      <c r="B10" s="47" t="str">
        <f>IF(Kilpailu!$B$6 =Kilpailu!$A$79,Kilpailu!$B$37,IF(Kilpailu!$B$6 =Kilpailu!$A$80,Kilpailu!$B$52,IF(Kilpailu!$B$6 =Kilpailu!$A$81,Kilpailu!$B$67,"")))</f>
        <v>Loop with flip</v>
      </c>
      <c r="C10" s="48"/>
      <c r="D10" s="35"/>
      <c r="E10" s="33"/>
    </row>
    <row r="11" spans="1:5" ht="16">
      <c r="A11" s="46" t="s">
        <v>22</v>
      </c>
      <c r="B11" s="47" t="str">
        <f>IF(Kilpailu!$B$6 =Kilpailu!$A$79,Kilpailu!$B$38,IF(Kilpailu!$B$6 =Kilpailu!$A$80,Kilpailu!$B$53,IF(Kilpailu!$B$6 =Kilpailu!$A$81,Kilpailu!$B$68,"")))</f>
        <v>autorotation with loop</v>
      </c>
      <c r="C11" s="48"/>
      <c r="D11" s="35"/>
      <c r="E11" s="33"/>
    </row>
    <row r="12" spans="1:5" ht="16">
      <c r="A12" s="46" t="s">
        <v>23</v>
      </c>
      <c r="B12" s="47">
        <f>IF(Kilpailu!$B$6 =Kilpailu!$A$79,Kilpailu!$B$39,IF(Kilpailu!$B$6 =Kilpailu!$A$80,Kilpailu!$B$54,IF(Kilpailu!$B$6 =Kilpailu!$A$81,Kilpailu!$B$69,"")))</f>
        <v>0</v>
      </c>
      <c r="C12" s="48"/>
      <c r="D12" s="35"/>
      <c r="E12" s="33"/>
    </row>
    <row r="13" spans="1:5" ht="16">
      <c r="A13" s="46" t="s">
        <v>24</v>
      </c>
      <c r="B13" s="47" t="str">
        <f>IF(Kilpailu!$B$6 =Kilpailu!$A$79,Kilpailu!$B$40,IF(Kilpailu!$B$6 =Kilpailu!$A$80,Kilpailu!$B$55,IF(Kilpailu!$B$6 =Kilpailu!$A$81,Kilpailu!$B$70,"")))</f>
        <v xml:space="preserve"> </v>
      </c>
      <c r="C13" s="48"/>
      <c r="D13" s="35"/>
      <c r="E13" s="33"/>
    </row>
    <row r="14" spans="1:5" s="31" customFormat="1" ht="16">
      <c r="D14" s="38"/>
      <c r="E14" s="39"/>
    </row>
    <row r="15" spans="1:5" s="30" customFormat="1" ht="16">
      <c r="A15" s="40"/>
      <c r="B15" s="40"/>
      <c r="C15" s="40"/>
      <c r="D15" s="40"/>
      <c r="E15" s="33"/>
    </row>
    <row r="16" spans="1:5" ht="16">
      <c r="A16" s="36" t="s">
        <v>31</v>
      </c>
      <c r="B16" s="33"/>
      <c r="C16" s="34" t="s">
        <v>71</v>
      </c>
      <c r="D16" s="33"/>
      <c r="E16" s="36" t="s">
        <v>73</v>
      </c>
    </row>
    <row r="17" spans="1:5" ht="16">
      <c r="A17" s="42">
        <v>42224</v>
      </c>
      <c r="B17" s="43" t="str">
        <f>Kilpailu!$B$4</f>
        <v>Vesivehmaa</v>
      </c>
      <c r="C17" s="33"/>
      <c r="D17" s="33"/>
      <c r="E17" s="33"/>
    </row>
    <row r="18" spans="1:5" ht="16">
      <c r="A18" s="46" t="s">
        <v>14</v>
      </c>
      <c r="B18" s="47" t="str">
        <f>IF(Kilpailu!$B$6 =Kilpailu!$A$79,Kilpailu!$B$30,IF(Kilpailu!$B$6 =Kilpailu!$A$80,Kilpailu!$B$45,IF(Kilpailu!$B$6 =Kilpailu!$A$81,Kilpailu!$B$60,"")))</f>
        <v>Flower</v>
      </c>
      <c r="C18" s="48"/>
      <c r="D18" s="35"/>
      <c r="E18" s="33"/>
    </row>
    <row r="19" spans="1:5" ht="16">
      <c r="A19" s="46" t="s">
        <v>15</v>
      </c>
      <c r="B19" s="47" t="str">
        <f>IF(Kilpailu!$B$6 =Kilpailu!$A$79,Kilpailu!$B$31,IF(Kilpailu!$B$6 =Kilpailu!$A$80,Kilpailu!$B$46,IF(Kilpailu!$B$6 =Kilpailu!$A$81,Kilpailu!$B$61,"")))</f>
        <v>Cup</v>
      </c>
      <c r="C19" s="48"/>
      <c r="D19" s="35"/>
      <c r="E19" s="33"/>
    </row>
    <row r="20" spans="1:5" ht="16">
      <c r="A20" s="46" t="s">
        <v>16</v>
      </c>
      <c r="B20" s="47" t="str">
        <f>IF(Kilpailu!$B$6 =Kilpailu!$A$79,Kilpailu!$B$32,IF(Kilpailu!$B$6 =Kilpailu!$A$80,Kilpailu!$B$47,IF(Kilpailu!$B$6 =Kilpailu!$A$81,Kilpailu!$B$62,"")))</f>
        <v>Double candle</v>
      </c>
      <c r="C20" s="48"/>
      <c r="D20" s="35"/>
      <c r="E20" s="33"/>
    </row>
    <row r="21" spans="1:5" ht="16">
      <c r="A21" s="46" t="s">
        <v>17</v>
      </c>
      <c r="B21" s="47" t="str">
        <f>IF(Kilpailu!$B$6 =Kilpailu!$A$79,Kilpailu!$B$33,IF(Kilpailu!$B$6 =Kilpailu!$A$80,Kilpailu!$B$48,IF(Kilpailu!$B$6 =Kilpailu!$A$81,Kilpailu!$B$63,"")))</f>
        <v>Pullback with 3 half loops</v>
      </c>
      <c r="C21" s="48"/>
      <c r="D21" s="35"/>
      <c r="E21" s="33"/>
    </row>
    <row r="22" spans="1:5" ht="16">
      <c r="A22" s="46" t="s">
        <v>18</v>
      </c>
      <c r="B22" s="47" t="str">
        <f>IF(Kilpailu!$B$6 =Kilpailu!$A$79,Kilpailu!$B$34,IF(Kilpailu!$B$6 =Kilpailu!$A$80,Kilpailu!$B$49,IF(Kilpailu!$B$6 =Kilpailu!$A$81,Kilpailu!$B$64,"")))</f>
        <v>UX</v>
      </c>
      <c r="C22" s="48"/>
      <c r="D22" s="35"/>
      <c r="E22" s="33"/>
    </row>
    <row r="23" spans="1:5" ht="16">
      <c r="A23" s="46" t="s">
        <v>19</v>
      </c>
      <c r="B23" s="47" t="str">
        <f>IF(Kilpailu!$B$6 =Kilpailu!$A$79,Kilpailu!$B$35,IF(Kilpailu!$B$6 =Kilpailu!$A$80,Kilpailu!$B$50,IF(Kilpailu!$B$6 =Kilpailu!$A$81,Kilpailu!$B$65,"")))</f>
        <v>Oval with travelling flip</v>
      </c>
      <c r="C23" s="48"/>
      <c r="D23" s="35"/>
      <c r="E23" s="33"/>
    </row>
    <row r="24" spans="1:5" ht="16">
      <c r="A24" s="46" t="s">
        <v>20</v>
      </c>
      <c r="B24" s="47" t="str">
        <f>IF(Kilpailu!$B$6 =Kilpailu!$A$79,Kilpailu!$B$36,IF(Kilpailu!$B$6 =Kilpailu!$A$80,Kilpailu!$B$51,IF(Kilpailu!$B$6 =Kilpailu!$A$81,Kilpailu!$B$66,"")))</f>
        <v>Halfroll, opposite roll, opposite half roll</v>
      </c>
      <c r="C24" s="48"/>
      <c r="D24" s="35"/>
      <c r="E24" s="33"/>
    </row>
    <row r="25" spans="1:5" ht="16">
      <c r="A25" s="46" t="s">
        <v>21</v>
      </c>
      <c r="B25" s="47" t="str">
        <f>IF(Kilpailu!$B$6 =Kilpailu!$A$79,Kilpailu!$B$37,IF(Kilpailu!$B$6 =Kilpailu!$A$80,Kilpailu!$B$52,IF(Kilpailu!$B$6 =Kilpailu!$A$81,Kilpailu!$B$67,"")))</f>
        <v>Loop with flip</v>
      </c>
      <c r="C25" s="48"/>
      <c r="D25" s="35"/>
      <c r="E25" s="33"/>
    </row>
    <row r="26" spans="1:5" ht="16">
      <c r="A26" s="46" t="s">
        <v>22</v>
      </c>
      <c r="B26" s="47" t="str">
        <f>IF(Kilpailu!$B$6 =Kilpailu!$A$79,Kilpailu!$B$38,IF(Kilpailu!$B$6 =Kilpailu!$A$80,Kilpailu!$B$53,IF(Kilpailu!$B$6 =Kilpailu!$A$81,Kilpailu!$B$68,"")))</f>
        <v>autorotation with loop</v>
      </c>
      <c r="C26" s="48"/>
      <c r="D26" s="35"/>
      <c r="E26" s="33"/>
    </row>
    <row r="27" spans="1:5" ht="16">
      <c r="A27" s="46" t="s">
        <v>23</v>
      </c>
      <c r="B27" s="47">
        <f>IF(Kilpailu!$B$6 =Kilpailu!$A$79,Kilpailu!$B$39,IF(Kilpailu!$B$6 =Kilpailu!$A$80,Kilpailu!$B$54,IF(Kilpailu!$B$6 =Kilpailu!$A$81,Kilpailu!$B$69,"")))</f>
        <v>0</v>
      </c>
      <c r="C27" s="48"/>
      <c r="D27" s="35"/>
      <c r="E27" s="33"/>
    </row>
    <row r="28" spans="1:5" ht="16">
      <c r="A28" s="46" t="s">
        <v>24</v>
      </c>
      <c r="B28" s="47" t="str">
        <f>IF(Kilpailu!$B$6 =Kilpailu!$A$79,Kilpailu!$B$40,IF(Kilpailu!$B$6 =Kilpailu!$A$80,Kilpailu!$B$55,IF(Kilpailu!$B$6 =Kilpailu!$A$81,Kilpailu!$B$70,"")))</f>
        <v xml:space="preserve"> </v>
      </c>
      <c r="C28" s="48"/>
      <c r="D28" s="35"/>
      <c r="E28" s="33"/>
    </row>
    <row r="29" spans="1:5" s="31" customFormat="1" ht="16">
      <c r="A29" s="36"/>
      <c r="B29" s="37"/>
      <c r="C29" s="38"/>
      <c r="D29" s="38"/>
      <c r="E29" s="39"/>
    </row>
    <row r="30" spans="1:5" s="30" customFormat="1" ht="16">
      <c r="A30" s="36"/>
      <c r="B30" s="37"/>
      <c r="C30" s="38"/>
      <c r="D30" s="38"/>
      <c r="E30" s="33"/>
    </row>
    <row r="31" spans="1:5" ht="16">
      <c r="A31" s="36" t="s">
        <v>31</v>
      </c>
      <c r="B31" s="33"/>
      <c r="C31" s="41" t="s">
        <v>71</v>
      </c>
      <c r="D31" s="39"/>
      <c r="E31" s="36" t="s">
        <v>74</v>
      </c>
    </row>
    <row r="32" spans="1:5" ht="16">
      <c r="A32" s="42">
        <v>42224</v>
      </c>
      <c r="B32" s="43" t="str">
        <f>Kilpailu!$B$4</f>
        <v>Vesivehmaa</v>
      </c>
      <c r="C32" s="39"/>
      <c r="D32" s="39"/>
      <c r="E32" s="33"/>
    </row>
    <row r="33" spans="1:5" ht="16">
      <c r="A33" s="53" t="s">
        <v>14</v>
      </c>
      <c r="B33" s="47" t="str">
        <f>IF(Kilpailu!$B$6 =Kilpailu!$A$79,Kilpailu!$B$30,IF(Kilpailu!$B$6 =Kilpailu!$A$80,Kilpailu!$B$45,IF(Kilpailu!$B$6 =Kilpailu!$A$81,Kilpailu!$B$60,"")))</f>
        <v>Flower</v>
      </c>
      <c r="C33" s="48"/>
      <c r="D33" s="35"/>
      <c r="E33" s="33"/>
    </row>
    <row r="34" spans="1:5" ht="16">
      <c r="A34" s="46" t="s">
        <v>15</v>
      </c>
      <c r="B34" s="47" t="str">
        <f>IF(Kilpailu!$B$6 =Kilpailu!$A$79,Kilpailu!$B$31,IF(Kilpailu!$B$6 =Kilpailu!$A$80,Kilpailu!$B$46,IF(Kilpailu!$B$6 =Kilpailu!$A$81,Kilpailu!$B$61,"")))</f>
        <v>Cup</v>
      </c>
      <c r="C34" s="48"/>
      <c r="D34" s="35"/>
      <c r="E34" s="33"/>
    </row>
    <row r="35" spans="1:5" ht="16">
      <c r="A35" s="46" t="s">
        <v>16</v>
      </c>
      <c r="B35" s="47" t="str">
        <f>IF(Kilpailu!$B$6 =Kilpailu!$A$79,Kilpailu!$B$32,IF(Kilpailu!$B$6 =Kilpailu!$A$80,Kilpailu!$B$47,IF(Kilpailu!$B$6 =Kilpailu!$A$81,Kilpailu!$B$62,"")))</f>
        <v>Double candle</v>
      </c>
      <c r="C35" s="48"/>
      <c r="D35" s="35"/>
      <c r="E35" s="33"/>
    </row>
    <row r="36" spans="1:5" ht="16">
      <c r="A36" s="46" t="s">
        <v>17</v>
      </c>
      <c r="B36" s="47" t="str">
        <f>IF(Kilpailu!$B$6 =Kilpailu!$A$79,Kilpailu!$B$33,IF(Kilpailu!$B$6 =Kilpailu!$A$80,Kilpailu!$B$48,IF(Kilpailu!$B$6 =Kilpailu!$A$81,Kilpailu!$B$63,"")))</f>
        <v>Pullback with 3 half loops</v>
      </c>
      <c r="C36" s="48"/>
      <c r="D36" s="35"/>
      <c r="E36" s="33"/>
    </row>
    <row r="37" spans="1:5" ht="16">
      <c r="A37" s="46" t="s">
        <v>18</v>
      </c>
      <c r="B37" s="47" t="str">
        <f>IF(Kilpailu!$B$6 =Kilpailu!$A$79,Kilpailu!$B$34,IF(Kilpailu!$B$6 =Kilpailu!$A$80,Kilpailu!$B$49,IF(Kilpailu!$B$6 =Kilpailu!$A$81,Kilpailu!$B$64,"")))</f>
        <v>UX</v>
      </c>
      <c r="C37" s="48"/>
      <c r="D37" s="35"/>
      <c r="E37" s="33"/>
    </row>
    <row r="38" spans="1:5" ht="16">
      <c r="A38" s="46" t="s">
        <v>19</v>
      </c>
      <c r="B38" s="47" t="str">
        <f>IF(Kilpailu!$B$6 =Kilpailu!$A$79,Kilpailu!$B$35,IF(Kilpailu!$B$6 =Kilpailu!$A$80,Kilpailu!$B$50,IF(Kilpailu!$B$6 =Kilpailu!$A$81,Kilpailu!$B$65,"")))</f>
        <v>Oval with travelling flip</v>
      </c>
      <c r="C38" s="48"/>
      <c r="D38" s="35"/>
      <c r="E38" s="33"/>
    </row>
    <row r="39" spans="1:5" ht="16">
      <c r="A39" s="46" t="s">
        <v>20</v>
      </c>
      <c r="B39" s="47" t="str">
        <f>IF(Kilpailu!$B$6 =Kilpailu!$A$79,Kilpailu!$B$36,IF(Kilpailu!$B$6 =Kilpailu!$A$80,Kilpailu!$B$51,IF(Kilpailu!$B$6 =Kilpailu!$A$81,Kilpailu!$B$66,"")))</f>
        <v>Halfroll, opposite roll, opposite half roll</v>
      </c>
      <c r="C39" s="48"/>
      <c r="D39" s="35"/>
      <c r="E39" s="33"/>
    </row>
    <row r="40" spans="1:5" ht="16">
      <c r="A40" s="46" t="s">
        <v>21</v>
      </c>
      <c r="B40" s="47" t="str">
        <f>IF(Kilpailu!$B$6 =Kilpailu!$A$79,Kilpailu!$B$37,IF(Kilpailu!$B$6 =Kilpailu!$A$80,Kilpailu!$B$52,IF(Kilpailu!$B$6 =Kilpailu!$A$81,Kilpailu!$B$67,"")))</f>
        <v>Loop with flip</v>
      </c>
      <c r="C40" s="48"/>
      <c r="D40" s="35"/>
      <c r="E40" s="33"/>
    </row>
    <row r="41" spans="1:5" ht="16">
      <c r="A41" s="46" t="s">
        <v>22</v>
      </c>
      <c r="B41" s="47" t="str">
        <f>IF(Kilpailu!$B$6 =Kilpailu!$A$79,Kilpailu!$B$38,IF(Kilpailu!$B$6 =Kilpailu!$A$80,Kilpailu!$B$53,IF(Kilpailu!$B$6 =Kilpailu!$A$81,Kilpailu!$B$68,"")))</f>
        <v>autorotation with loop</v>
      </c>
      <c r="C41" s="48"/>
      <c r="D41" s="35"/>
      <c r="E41" s="33"/>
    </row>
    <row r="42" spans="1:5" ht="16">
      <c r="A42" s="46" t="s">
        <v>23</v>
      </c>
      <c r="B42" s="47">
        <f>IF(Kilpailu!$B$6 =Kilpailu!$A$79,Kilpailu!$B$39,IF(Kilpailu!$B$6 =Kilpailu!$A$80,Kilpailu!$B$54,IF(Kilpailu!$B$6 =Kilpailu!$A$81,Kilpailu!$B$69,"")))</f>
        <v>0</v>
      </c>
      <c r="C42" s="48"/>
      <c r="D42" s="35"/>
      <c r="E42" s="33"/>
    </row>
    <row r="43" spans="1:5" ht="16">
      <c r="A43" s="46" t="s">
        <v>24</v>
      </c>
      <c r="B43" s="47" t="str">
        <f>IF(Kilpailu!$B$6 =Kilpailu!$A$79,Kilpailu!$B$40,IF(Kilpailu!$B$6 =Kilpailu!$A$80,Kilpailu!$B$55,IF(Kilpailu!$B$6 =Kilpailu!$A$81,Kilpailu!$B$70,"")))</f>
        <v xml:space="preserve"> </v>
      </c>
      <c r="C43" s="48"/>
      <c r="D43" s="35"/>
      <c r="E43" s="33"/>
    </row>
  </sheetData>
  <phoneticPr fontId="5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 enableFormatConditionsCalculation="0"/>
  <dimension ref="A4:J82"/>
  <sheetViews>
    <sheetView topLeftCell="A61" workbookViewId="0">
      <selection activeCell="G89" sqref="G89"/>
    </sheetView>
  </sheetViews>
  <sheetFormatPr baseColWidth="10" defaultColWidth="8.83203125" defaultRowHeight="14" x14ac:dyDescent="0"/>
  <cols>
    <col min="2" max="2" width="26.83203125" customWidth="1"/>
    <col min="4" max="4" width="12.1640625" bestFit="1" customWidth="1"/>
    <col min="10" max="10" width="12.33203125" bestFit="1" customWidth="1"/>
    <col min="13" max="13" width="14.33203125" bestFit="1" customWidth="1"/>
    <col min="14" max="14" width="6.5" bestFit="1" customWidth="1"/>
    <col min="21" max="21" width="10.33203125" bestFit="1" customWidth="1"/>
  </cols>
  <sheetData>
    <row r="4" spans="1:10">
      <c r="A4" s="1" t="s">
        <v>10</v>
      </c>
      <c r="B4" t="str">
        <f>Kilpailu!B4</f>
        <v>Vesivehmaa</v>
      </c>
      <c r="C4" s="1" t="s">
        <v>11</v>
      </c>
      <c r="D4" s="26">
        <f>Kilpailu!B5</f>
        <v>42224</v>
      </c>
      <c r="E4" s="1" t="s">
        <v>12</v>
      </c>
      <c r="F4" s="56" t="str">
        <f>Kilpailu!B6</f>
        <v>F3C-P</v>
      </c>
      <c r="G4" s="56"/>
      <c r="H4" s="56"/>
    </row>
    <row r="5" spans="1:10" s="13" customFormat="1">
      <c r="A5" s="12"/>
      <c r="C5" s="12"/>
      <c r="D5" s="11"/>
      <c r="E5" s="12"/>
    </row>
    <row r="6" spans="1:10" s="13" customFormat="1">
      <c r="A6" s="20"/>
      <c r="B6" s="21" t="s">
        <v>65</v>
      </c>
      <c r="C6" s="20"/>
      <c r="D6" s="20"/>
      <c r="E6" s="20"/>
      <c r="F6" s="20"/>
      <c r="G6" s="20"/>
      <c r="H6" s="20"/>
      <c r="I6" s="20"/>
      <c r="J6" s="21" t="s">
        <v>66</v>
      </c>
    </row>
    <row r="7" spans="1:10" s="13" customFormat="1">
      <c r="A7" s="20"/>
      <c r="B7" s="20" t="s">
        <v>47</v>
      </c>
      <c r="C7" s="21" t="s">
        <v>34</v>
      </c>
      <c r="D7" s="21" t="s">
        <v>44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</row>
    <row r="8" spans="1:10">
      <c r="A8" s="21" t="s">
        <v>14</v>
      </c>
      <c r="B8" s="20" t="str">
        <f>Kilpailu!B$10</f>
        <v>Juho Heikkilä</v>
      </c>
      <c r="C8" s="20">
        <v>0</v>
      </c>
      <c r="D8" s="22">
        <v>0</v>
      </c>
      <c r="E8" s="20">
        <v>0</v>
      </c>
      <c r="F8" s="20">
        <v>0</v>
      </c>
      <c r="G8" s="20">
        <v>0</v>
      </c>
      <c r="H8" s="20">
        <f t="shared" ref="E8:I14" si="0">SUM(H28,H48,H68)</f>
        <v>0</v>
      </c>
      <c r="I8" s="20">
        <f t="shared" si="0"/>
        <v>100</v>
      </c>
      <c r="J8" s="22" t="e">
        <f t="shared" ref="J8:J14" si="1">LARGE(D$8:D$22,1)-D8</f>
        <v>#DIV/0!</v>
      </c>
    </row>
    <row r="9" spans="1:10">
      <c r="A9" s="21" t="s">
        <v>15</v>
      </c>
      <c r="B9" s="20" t="str">
        <f>Kilpailu!B$11</f>
        <v>Ari Holmström</v>
      </c>
      <c r="C9" s="20">
        <v>0</v>
      </c>
      <c r="D9" s="22">
        <v>0</v>
      </c>
      <c r="E9" s="20">
        <v>0</v>
      </c>
      <c r="F9" s="20">
        <v>0</v>
      </c>
      <c r="G9" s="20">
        <v>0</v>
      </c>
      <c r="H9" s="20">
        <f t="shared" si="0"/>
        <v>0</v>
      </c>
      <c r="I9" s="20">
        <f t="shared" si="0"/>
        <v>190</v>
      </c>
      <c r="J9" s="22" t="e">
        <f t="shared" si="1"/>
        <v>#DIV/0!</v>
      </c>
    </row>
    <row r="10" spans="1:10">
      <c r="A10" s="21" t="s">
        <v>16</v>
      </c>
      <c r="B10" s="20" t="str">
        <f>Kilpailu!B$12</f>
        <v>Anssi Aunola</v>
      </c>
      <c r="C10" s="20">
        <v>0</v>
      </c>
      <c r="D10" s="22">
        <v>0</v>
      </c>
      <c r="E10" s="20">
        <v>0</v>
      </c>
      <c r="F10" s="20">
        <v>0</v>
      </c>
      <c r="G10" s="20">
        <v>0</v>
      </c>
      <c r="H10" s="20">
        <f t="shared" si="0"/>
        <v>0</v>
      </c>
      <c r="I10" s="20">
        <f t="shared" si="0"/>
        <v>180</v>
      </c>
      <c r="J10" s="22" t="e">
        <f t="shared" si="1"/>
        <v>#DIV/0!</v>
      </c>
    </row>
    <row r="11" spans="1:10">
      <c r="A11" s="21" t="s">
        <v>17</v>
      </c>
      <c r="B11" s="20" t="str">
        <f>Kilpailu!B$13</f>
        <v>Ville Vaalte</v>
      </c>
      <c r="C11" s="20">
        <v>0</v>
      </c>
      <c r="D11" s="22">
        <v>0</v>
      </c>
      <c r="E11" s="20">
        <v>0</v>
      </c>
      <c r="F11" s="20">
        <v>0</v>
      </c>
      <c r="G11" s="20">
        <v>0</v>
      </c>
      <c r="H11" s="20">
        <f t="shared" si="0"/>
        <v>0</v>
      </c>
      <c r="I11" s="20">
        <f t="shared" si="0"/>
        <v>180</v>
      </c>
      <c r="J11" s="22" t="e">
        <f t="shared" si="1"/>
        <v>#DIV/0!</v>
      </c>
    </row>
    <row r="12" spans="1:10">
      <c r="A12" s="21" t="s">
        <v>18</v>
      </c>
      <c r="B12" s="20" t="str">
        <f>Kilpailu!B$14</f>
        <v>Anssi Kärnä</v>
      </c>
      <c r="C12" s="20">
        <v>0</v>
      </c>
      <c r="D12" s="22">
        <v>0</v>
      </c>
      <c r="E12" s="20">
        <v>0</v>
      </c>
      <c r="F12" s="20">
        <v>0</v>
      </c>
      <c r="G12" s="20">
        <v>0</v>
      </c>
      <c r="H12" s="20">
        <f t="shared" si="0"/>
        <v>0</v>
      </c>
      <c r="I12" s="20">
        <f t="shared" si="0"/>
        <v>180</v>
      </c>
      <c r="J12" s="22" t="e">
        <f t="shared" si="1"/>
        <v>#DIV/0!</v>
      </c>
    </row>
    <row r="13" spans="1:10">
      <c r="A13" s="21" t="s">
        <v>19</v>
      </c>
      <c r="B13" s="20">
        <f>Kilpailu!B$15</f>
        <v>0</v>
      </c>
      <c r="C13" s="20">
        <f>SUM(C33,C53,C73)-'6'!D10</f>
        <v>0</v>
      </c>
      <c r="D13" s="22" t="e">
        <f>SUM(D33,D53,D73)-'6'!E10</f>
        <v>#DIV/0!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 t="e">
        <f t="shared" si="1"/>
        <v>#DIV/0!</v>
      </c>
    </row>
    <row r="14" spans="1:10">
      <c r="A14" s="21" t="s">
        <v>20</v>
      </c>
      <c r="B14" s="20">
        <f>Kilpailu!B$16</f>
        <v>0</v>
      </c>
      <c r="C14" s="20">
        <f>SUM(C34,C54,C74)-'7'!D10</f>
        <v>0</v>
      </c>
      <c r="D14" s="22" t="e">
        <f>SUM(D34,D54,D74)-'7'!E10</f>
        <v>#DIV/0!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300</v>
      </c>
      <c r="J14" s="22" t="e">
        <f t="shared" si="1"/>
        <v>#DIV/0!</v>
      </c>
    </row>
    <row r="15" spans="1:10">
      <c r="A15" s="21" t="s">
        <v>21</v>
      </c>
      <c r="B15" s="20">
        <f>Kilpailu!B$17</f>
        <v>0</v>
      </c>
      <c r="C15" s="20">
        <f>SUM(C35,C55,C75)-'8'!D10</f>
        <v>0</v>
      </c>
      <c r="D15" s="22" t="e">
        <f>SUM(D35,D55,D75)-'8'!E10</f>
        <v>#DIV/0!</v>
      </c>
      <c r="E15" s="20">
        <f t="shared" ref="E15:I22" si="2">SUM(E35,E55,E75)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300</v>
      </c>
      <c r="J15" s="22" t="e">
        <f t="shared" ref="J15:J22" si="3">LARGE(D$8:D$22,1)-D15</f>
        <v>#DIV/0!</v>
      </c>
    </row>
    <row r="16" spans="1:10">
      <c r="A16" s="21" t="s">
        <v>22</v>
      </c>
      <c r="B16" s="20">
        <f>Kilpailu!B$18</f>
        <v>0</v>
      </c>
      <c r="C16" s="20">
        <f>SUM(C36,C56,C76)-'9'!D10</f>
        <v>0</v>
      </c>
      <c r="D16" s="22" t="e">
        <f>SUM(D36,D56,D76)-'9'!E10</f>
        <v>#DIV/0!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300</v>
      </c>
      <c r="J16" s="22" t="e">
        <f t="shared" si="3"/>
        <v>#DIV/0!</v>
      </c>
    </row>
    <row r="17" spans="1:10">
      <c r="A17" s="21" t="s">
        <v>23</v>
      </c>
      <c r="B17" s="20">
        <f>Kilpailu!B$19</f>
        <v>0</v>
      </c>
      <c r="C17" s="20">
        <f t="shared" ref="C17:C22" si="4">SUM(C37,C57,C77)</f>
        <v>0</v>
      </c>
      <c r="D17" s="22" t="e">
        <f t="shared" ref="D17:D22" si="5">SUM(D37,D57,D77)</f>
        <v>#DIV/0!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2" t="e">
        <f t="shared" si="3"/>
        <v>#DIV/0!</v>
      </c>
    </row>
    <row r="18" spans="1:10">
      <c r="A18" s="21" t="s">
        <v>24</v>
      </c>
      <c r="B18" s="20">
        <f>Kilpailu!B$20</f>
        <v>0</v>
      </c>
      <c r="C18" s="20">
        <f t="shared" si="4"/>
        <v>0</v>
      </c>
      <c r="D18" s="22" t="e">
        <f t="shared" si="5"/>
        <v>#DIV/0!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2" t="e">
        <f t="shared" si="3"/>
        <v>#DIV/0!</v>
      </c>
    </row>
    <row r="19" spans="1:10">
      <c r="A19" s="21" t="s">
        <v>25</v>
      </c>
      <c r="B19" s="20">
        <f>Kilpailu!B$21</f>
        <v>0</v>
      </c>
      <c r="C19" s="20">
        <f t="shared" si="4"/>
        <v>0</v>
      </c>
      <c r="D19" s="22" t="e">
        <f t="shared" si="5"/>
        <v>#DIV/0!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2" t="e">
        <f t="shared" si="3"/>
        <v>#DIV/0!</v>
      </c>
    </row>
    <row r="20" spans="1:10">
      <c r="A20" s="21" t="s">
        <v>26</v>
      </c>
      <c r="B20" s="20">
        <f>Kilpailu!B$22</f>
        <v>0</v>
      </c>
      <c r="C20" s="20">
        <f t="shared" si="4"/>
        <v>0</v>
      </c>
      <c r="D20" s="22" t="e">
        <f t="shared" si="5"/>
        <v>#DIV/0!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2" t="e">
        <f t="shared" si="3"/>
        <v>#DIV/0!</v>
      </c>
    </row>
    <row r="21" spans="1:10">
      <c r="A21" s="21" t="s">
        <v>27</v>
      </c>
      <c r="B21" s="20">
        <f>Kilpailu!B$23</f>
        <v>0</v>
      </c>
      <c r="C21" s="20">
        <f t="shared" si="4"/>
        <v>0</v>
      </c>
      <c r="D21" s="22" t="e">
        <f t="shared" si="5"/>
        <v>#DIV/0!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2" t="e">
        <f t="shared" si="3"/>
        <v>#DIV/0!</v>
      </c>
    </row>
    <row r="22" spans="1:10">
      <c r="A22" s="21" t="s">
        <v>28</v>
      </c>
      <c r="B22" s="20">
        <f>Kilpailu!B$24</f>
        <v>0</v>
      </c>
      <c r="C22" s="20">
        <f t="shared" si="4"/>
        <v>0</v>
      </c>
      <c r="D22" s="22" t="e">
        <f t="shared" si="5"/>
        <v>#DIV/0!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2" t="e">
        <f t="shared" si="3"/>
        <v>#DIV/0!</v>
      </c>
    </row>
    <row r="23" spans="1:10">
      <c r="A23" s="12"/>
      <c r="B23" s="13"/>
      <c r="C23" s="12"/>
      <c r="D23" s="11"/>
      <c r="E23" s="12"/>
      <c r="F23" s="13"/>
      <c r="G23" s="13"/>
      <c r="H23" s="13"/>
      <c r="I23" s="13"/>
      <c r="J23" s="13"/>
    </row>
    <row r="24" spans="1:10">
      <c r="A24" s="12"/>
      <c r="B24" s="13"/>
      <c r="C24" s="12"/>
      <c r="D24" s="11"/>
      <c r="E24" s="12"/>
      <c r="F24" s="13"/>
      <c r="G24" s="13"/>
      <c r="H24" s="13"/>
      <c r="I24" s="13"/>
      <c r="J24" s="13"/>
    </row>
    <row r="26" spans="1:10">
      <c r="A26" s="6"/>
      <c r="B26" s="5" t="s">
        <v>38</v>
      </c>
      <c r="C26" s="6"/>
      <c r="D26" s="6"/>
      <c r="E26" s="6"/>
      <c r="F26" s="6"/>
      <c r="G26" s="6"/>
      <c r="H26" s="6"/>
      <c r="I26" s="6"/>
      <c r="J26" s="5" t="s">
        <v>67</v>
      </c>
    </row>
    <row r="27" spans="1:10">
      <c r="A27" s="6"/>
      <c r="B27" s="6" t="s">
        <v>47</v>
      </c>
      <c r="C27" s="5" t="s">
        <v>34</v>
      </c>
      <c r="D27" s="5" t="s">
        <v>44</v>
      </c>
      <c r="E27" s="5" t="s">
        <v>48</v>
      </c>
      <c r="F27" s="5" t="s">
        <v>49</v>
      </c>
      <c r="G27" s="5" t="s">
        <v>50</v>
      </c>
      <c r="H27" s="5" t="s">
        <v>51</v>
      </c>
      <c r="I27" s="5" t="s">
        <v>52</v>
      </c>
      <c r="J27" s="5" t="s">
        <v>53</v>
      </c>
    </row>
    <row r="28" spans="1:10">
      <c r="A28" s="5" t="s">
        <v>14</v>
      </c>
      <c r="B28" s="6" t="str">
        <f>Kilpailu!B$10</f>
        <v>Juho Heikkilä</v>
      </c>
      <c r="C28" s="6">
        <v>0</v>
      </c>
      <c r="D28" s="17">
        <v>0</v>
      </c>
      <c r="E28" s="6">
        <v>0</v>
      </c>
      <c r="F28" s="6">
        <v>0</v>
      </c>
      <c r="G28" s="6">
        <v>0</v>
      </c>
      <c r="H28" s="6">
        <f>'1'!F$26</f>
        <v>0</v>
      </c>
      <c r="I28" s="6">
        <f>'1'!G$26</f>
        <v>0</v>
      </c>
      <c r="J28" s="6">
        <f>LARGE(C$28:C$42,1)-C28</f>
        <v>0</v>
      </c>
    </row>
    <row r="29" spans="1:10">
      <c r="A29" s="5" t="s">
        <v>15</v>
      </c>
      <c r="B29" s="6" t="str">
        <f>Kilpailu!B$11</f>
        <v>Ari Holmström</v>
      </c>
      <c r="C29" s="6">
        <v>0</v>
      </c>
      <c r="D29" s="17">
        <v>0</v>
      </c>
      <c r="E29" s="6">
        <v>0</v>
      </c>
      <c r="F29" s="6">
        <v>0</v>
      </c>
      <c r="G29" s="6">
        <v>0</v>
      </c>
      <c r="H29" s="6">
        <f>'2'!F$26</f>
        <v>0</v>
      </c>
      <c r="I29" s="6">
        <f>'2'!G$26</f>
        <v>90</v>
      </c>
      <c r="J29" s="6">
        <f t="shared" ref="J29:J42" si="6">LARGE(C$28:C$42,1)-C29</f>
        <v>0</v>
      </c>
    </row>
    <row r="30" spans="1:10">
      <c r="A30" s="5" t="s">
        <v>16</v>
      </c>
      <c r="B30" s="6" t="str">
        <f>Kilpailu!B$12</f>
        <v>Anssi Aunola</v>
      </c>
      <c r="C30" s="6">
        <v>0</v>
      </c>
      <c r="D30" s="17">
        <v>0</v>
      </c>
      <c r="E30" s="6">
        <v>0</v>
      </c>
      <c r="F30" s="6">
        <v>0</v>
      </c>
      <c r="G30" s="6">
        <v>0</v>
      </c>
      <c r="H30" s="6">
        <f>'3'!F$26</f>
        <v>0</v>
      </c>
      <c r="I30" s="6">
        <f>'3'!G$26</f>
        <v>90</v>
      </c>
      <c r="J30" s="6">
        <f t="shared" si="6"/>
        <v>0</v>
      </c>
    </row>
    <row r="31" spans="1:10">
      <c r="A31" s="5" t="s">
        <v>17</v>
      </c>
      <c r="B31" s="6" t="str">
        <f>Kilpailu!B$13</f>
        <v>Ville Vaalte</v>
      </c>
      <c r="C31" s="6">
        <v>0</v>
      </c>
      <c r="D31" s="17">
        <v>0</v>
      </c>
      <c r="E31" s="6">
        <v>0</v>
      </c>
      <c r="F31" s="6">
        <v>0</v>
      </c>
      <c r="G31" s="6">
        <v>0</v>
      </c>
      <c r="H31" s="6">
        <f>'4'!F$26</f>
        <v>0</v>
      </c>
      <c r="I31" s="6">
        <f>'4'!G$26</f>
        <v>90</v>
      </c>
      <c r="J31" s="6">
        <f t="shared" si="6"/>
        <v>0</v>
      </c>
    </row>
    <row r="32" spans="1:10">
      <c r="A32" s="5" t="s">
        <v>18</v>
      </c>
      <c r="B32" s="6" t="str">
        <f>Kilpailu!B$14</f>
        <v>Anssi Kärnä</v>
      </c>
      <c r="C32" s="6">
        <v>0</v>
      </c>
      <c r="D32" s="17">
        <v>0</v>
      </c>
      <c r="E32" s="6">
        <v>0</v>
      </c>
      <c r="F32" s="6">
        <v>0</v>
      </c>
      <c r="G32" s="6">
        <v>0</v>
      </c>
      <c r="H32" s="6">
        <f>'5'!F$26</f>
        <v>0</v>
      </c>
      <c r="I32" s="6">
        <f>'5'!G$26</f>
        <v>90</v>
      </c>
      <c r="J32" s="6">
        <f t="shared" si="6"/>
        <v>0</v>
      </c>
    </row>
    <row r="33" spans="1:10">
      <c r="A33" s="5" t="s">
        <v>19</v>
      </c>
      <c r="B33" s="6">
        <f>Kilpailu!B$15</f>
        <v>0</v>
      </c>
      <c r="C33" s="6">
        <f>'6'!D$5</f>
        <v>0</v>
      </c>
      <c r="D33" s="17" t="e">
        <f t="shared" ref="D33:D42" si="7">C33/LARGE(C$28:C$42,1)*1000</f>
        <v>#DIV/0!</v>
      </c>
      <c r="E33" s="6">
        <f>'6'!C$26</f>
        <v>0</v>
      </c>
      <c r="F33" s="6">
        <f>'6'!D$26</f>
        <v>0</v>
      </c>
      <c r="G33" s="6">
        <f>'6'!E$26</f>
        <v>0</v>
      </c>
      <c r="H33" s="6">
        <f>'6'!F$26</f>
        <v>0</v>
      </c>
      <c r="I33" s="6">
        <f>'6'!G$26</f>
        <v>0</v>
      </c>
      <c r="J33" s="6">
        <f t="shared" si="6"/>
        <v>0</v>
      </c>
    </row>
    <row r="34" spans="1:10">
      <c r="A34" s="5" t="s">
        <v>20</v>
      </c>
      <c r="B34" s="6">
        <f>Kilpailu!B$16</f>
        <v>0</v>
      </c>
      <c r="C34" s="6">
        <f>'7'!D$5</f>
        <v>0</v>
      </c>
      <c r="D34" s="17" t="e">
        <f t="shared" si="7"/>
        <v>#DIV/0!</v>
      </c>
      <c r="E34" s="6">
        <f>'7'!C$26</f>
        <v>0</v>
      </c>
      <c r="F34" s="6">
        <f>'7'!D$26</f>
        <v>0</v>
      </c>
      <c r="G34" s="6">
        <f>'7'!E$26</f>
        <v>0</v>
      </c>
      <c r="H34" s="6">
        <f>'7'!F$26</f>
        <v>0</v>
      </c>
      <c r="I34" s="6">
        <f>'7'!G$26</f>
        <v>100</v>
      </c>
      <c r="J34" s="6">
        <f t="shared" si="6"/>
        <v>0</v>
      </c>
    </row>
    <row r="35" spans="1:10">
      <c r="A35" s="5" t="s">
        <v>21</v>
      </c>
      <c r="B35" s="6">
        <f>Kilpailu!B$17</f>
        <v>0</v>
      </c>
      <c r="C35" s="6">
        <f>'8'!D$5</f>
        <v>0</v>
      </c>
      <c r="D35" s="17" t="e">
        <f t="shared" si="7"/>
        <v>#DIV/0!</v>
      </c>
      <c r="E35" s="6">
        <f>'8'!C$26</f>
        <v>0</v>
      </c>
      <c r="F35" s="6">
        <f>'8'!D$26</f>
        <v>0</v>
      </c>
      <c r="G35" s="6">
        <f>'8'!E$26</f>
        <v>0</v>
      </c>
      <c r="H35" s="6">
        <f>'8'!F$26</f>
        <v>0</v>
      </c>
      <c r="I35" s="6">
        <f>'8'!G$26</f>
        <v>100</v>
      </c>
      <c r="J35" s="6">
        <f t="shared" si="6"/>
        <v>0</v>
      </c>
    </row>
    <row r="36" spans="1:10">
      <c r="A36" s="5" t="s">
        <v>22</v>
      </c>
      <c r="B36" s="6">
        <f>Kilpailu!B$18</f>
        <v>0</v>
      </c>
      <c r="C36" s="6">
        <f>'9'!D$5</f>
        <v>0</v>
      </c>
      <c r="D36" s="17" t="e">
        <f t="shared" si="7"/>
        <v>#DIV/0!</v>
      </c>
      <c r="E36" s="6">
        <f>'9'!C$26</f>
        <v>0</v>
      </c>
      <c r="F36" s="6">
        <f>'9'!D$26</f>
        <v>0</v>
      </c>
      <c r="G36" s="6">
        <f>'9'!E$26</f>
        <v>0</v>
      </c>
      <c r="H36" s="6">
        <f>'9'!F$26</f>
        <v>0</v>
      </c>
      <c r="I36" s="6">
        <f>'9'!G$26</f>
        <v>100</v>
      </c>
      <c r="J36" s="6">
        <f t="shared" si="6"/>
        <v>0</v>
      </c>
    </row>
    <row r="37" spans="1:10">
      <c r="A37" s="5" t="s">
        <v>23</v>
      </c>
      <c r="B37" s="6">
        <f>Kilpailu!B$19</f>
        <v>0</v>
      </c>
      <c r="C37" s="6">
        <f>'10'!D$5</f>
        <v>0</v>
      </c>
      <c r="D37" s="17" t="e">
        <f t="shared" si="7"/>
        <v>#DIV/0!</v>
      </c>
      <c r="E37" s="6">
        <f>'10'!C$26</f>
        <v>0</v>
      </c>
      <c r="F37" s="6">
        <f>'10'!D$26</f>
        <v>0</v>
      </c>
      <c r="G37" s="6">
        <f>'10'!E$26</f>
        <v>0</v>
      </c>
      <c r="H37" s="6">
        <f>'10'!F$26</f>
        <v>0</v>
      </c>
      <c r="I37" s="6">
        <f>'10'!G$26</f>
        <v>0</v>
      </c>
      <c r="J37" s="6">
        <f t="shared" si="6"/>
        <v>0</v>
      </c>
    </row>
    <row r="38" spans="1:10">
      <c r="A38" s="5" t="s">
        <v>24</v>
      </c>
      <c r="B38" s="6">
        <f>Kilpailu!B$20</f>
        <v>0</v>
      </c>
      <c r="C38" s="6">
        <f>'11'!D$5</f>
        <v>0</v>
      </c>
      <c r="D38" s="17" t="e">
        <f t="shared" si="7"/>
        <v>#DIV/0!</v>
      </c>
      <c r="E38" s="6">
        <f>'11'!C$26</f>
        <v>0</v>
      </c>
      <c r="F38" s="6">
        <f>'11'!D$26</f>
        <v>0</v>
      </c>
      <c r="G38" s="6">
        <f>'11'!E$26</f>
        <v>0</v>
      </c>
      <c r="H38" s="6">
        <f>'11'!F$26</f>
        <v>0</v>
      </c>
      <c r="I38" s="6">
        <f>'11'!G$26</f>
        <v>0</v>
      </c>
      <c r="J38" s="6">
        <f t="shared" si="6"/>
        <v>0</v>
      </c>
    </row>
    <row r="39" spans="1:10">
      <c r="A39" s="5" t="s">
        <v>25</v>
      </c>
      <c r="B39" s="6">
        <f>Kilpailu!B$21</f>
        <v>0</v>
      </c>
      <c r="C39" s="6">
        <f>'12'!D$5</f>
        <v>0</v>
      </c>
      <c r="D39" s="17" t="e">
        <f t="shared" si="7"/>
        <v>#DIV/0!</v>
      </c>
      <c r="E39" s="6">
        <f>'12'!C$26</f>
        <v>0</v>
      </c>
      <c r="F39" s="6">
        <f>'12'!D$26</f>
        <v>0</v>
      </c>
      <c r="G39" s="6">
        <f>'12'!E$26</f>
        <v>0</v>
      </c>
      <c r="H39" s="6">
        <f>'12'!F$26</f>
        <v>0</v>
      </c>
      <c r="I39" s="6">
        <f>'12'!G$26</f>
        <v>0</v>
      </c>
      <c r="J39" s="6">
        <f t="shared" si="6"/>
        <v>0</v>
      </c>
    </row>
    <row r="40" spans="1:10">
      <c r="A40" s="5" t="s">
        <v>26</v>
      </c>
      <c r="B40" s="6">
        <f>Kilpailu!B$22</f>
        <v>0</v>
      </c>
      <c r="C40" s="6">
        <f>'13'!D$5</f>
        <v>0</v>
      </c>
      <c r="D40" s="17" t="e">
        <f t="shared" si="7"/>
        <v>#DIV/0!</v>
      </c>
      <c r="E40" s="6">
        <f>'13'!C$26</f>
        <v>0</v>
      </c>
      <c r="F40" s="6">
        <f>'13'!D$26</f>
        <v>0</v>
      </c>
      <c r="G40" s="6">
        <f>'13'!E$26</f>
        <v>0</v>
      </c>
      <c r="H40" s="6">
        <f>'13'!F$26</f>
        <v>0</v>
      </c>
      <c r="I40" s="6">
        <f>'13'!G$26</f>
        <v>0</v>
      </c>
      <c r="J40" s="6">
        <f t="shared" si="6"/>
        <v>0</v>
      </c>
    </row>
    <row r="41" spans="1:10">
      <c r="A41" s="5" t="s">
        <v>27</v>
      </c>
      <c r="B41" s="6">
        <f>Kilpailu!B$23</f>
        <v>0</v>
      </c>
      <c r="C41" s="6">
        <f>'14'!D$5</f>
        <v>0</v>
      </c>
      <c r="D41" s="17" t="e">
        <f t="shared" si="7"/>
        <v>#DIV/0!</v>
      </c>
      <c r="E41" s="6">
        <f>'14'!C$26</f>
        <v>0</v>
      </c>
      <c r="F41" s="6">
        <f>'14'!D$26</f>
        <v>0</v>
      </c>
      <c r="G41" s="6">
        <f>'14'!E$26</f>
        <v>0</v>
      </c>
      <c r="H41" s="6">
        <f>'14'!F$26</f>
        <v>0</v>
      </c>
      <c r="I41" s="6">
        <f>'14'!G$26</f>
        <v>0</v>
      </c>
      <c r="J41" s="6">
        <f t="shared" si="6"/>
        <v>0</v>
      </c>
    </row>
    <row r="42" spans="1:10">
      <c r="A42" s="5" t="s">
        <v>28</v>
      </c>
      <c r="B42" s="6">
        <f>Kilpailu!B$24</f>
        <v>0</v>
      </c>
      <c r="C42" s="6">
        <f>'15'!D$5</f>
        <v>0</v>
      </c>
      <c r="D42" s="17" t="e">
        <f t="shared" si="7"/>
        <v>#DIV/0!</v>
      </c>
      <c r="E42" s="6">
        <f>'15'!C$26</f>
        <v>0</v>
      </c>
      <c r="F42" s="6">
        <f>'15'!D$26</f>
        <v>0</v>
      </c>
      <c r="G42" s="6">
        <f>'15'!E$26</f>
        <v>0</v>
      </c>
      <c r="H42" s="6">
        <f>'15'!F$26</f>
        <v>0</v>
      </c>
      <c r="I42" s="6">
        <f>'15'!G$26</f>
        <v>0</v>
      </c>
      <c r="J42" s="6">
        <f t="shared" si="6"/>
        <v>0</v>
      </c>
    </row>
    <row r="46" spans="1:10">
      <c r="A46" s="15"/>
      <c r="B46" s="16" t="s">
        <v>63</v>
      </c>
      <c r="C46" s="15"/>
      <c r="D46" s="15"/>
      <c r="E46" s="15"/>
      <c r="F46" s="15"/>
      <c r="G46" s="15"/>
      <c r="H46" s="15"/>
      <c r="I46" s="15"/>
      <c r="J46" s="16" t="s">
        <v>67</v>
      </c>
    </row>
    <row r="47" spans="1:10">
      <c r="A47" s="15"/>
      <c r="B47" s="15" t="s">
        <v>47</v>
      </c>
      <c r="C47" s="16" t="s">
        <v>34</v>
      </c>
      <c r="D47" s="16" t="s">
        <v>44</v>
      </c>
      <c r="E47" s="16" t="s">
        <v>48</v>
      </c>
      <c r="F47" s="16" t="s">
        <v>49</v>
      </c>
      <c r="G47" s="16" t="s">
        <v>50</v>
      </c>
      <c r="H47" s="16" t="s">
        <v>51</v>
      </c>
      <c r="I47" s="16" t="s">
        <v>52</v>
      </c>
      <c r="J47" s="16" t="s">
        <v>53</v>
      </c>
    </row>
    <row r="48" spans="1:10">
      <c r="A48" s="16" t="s">
        <v>14</v>
      </c>
      <c r="B48" s="15" t="str">
        <f>Kilpailu!B$10</f>
        <v>Juho Heikkilä</v>
      </c>
      <c r="C48" s="15">
        <v>0</v>
      </c>
      <c r="D48" s="18" t="e">
        <f>C48/LARGE(C$48:C$62,1)*1000</f>
        <v>#DIV/0!</v>
      </c>
      <c r="E48" s="15">
        <v>0</v>
      </c>
      <c r="F48" s="15">
        <v>0</v>
      </c>
      <c r="G48" s="15">
        <v>0</v>
      </c>
      <c r="H48" s="15">
        <f>'1'!F$42</f>
        <v>0</v>
      </c>
      <c r="I48" s="15">
        <f>'1'!G$42</f>
        <v>100</v>
      </c>
      <c r="J48" s="15">
        <f>LARGE(C$48:C$62,1)-C48</f>
        <v>0</v>
      </c>
    </row>
    <row r="49" spans="1:10">
      <c r="A49" s="16" t="s">
        <v>15</v>
      </c>
      <c r="B49" s="15" t="str">
        <f>Kilpailu!B$11</f>
        <v>Ari Holmström</v>
      </c>
      <c r="C49" s="15">
        <v>0</v>
      </c>
      <c r="D49" s="18" t="e">
        <f t="shared" ref="D49:D62" si="8">C49/LARGE(C$48:C$62,1)*1000</f>
        <v>#DIV/0!</v>
      </c>
      <c r="E49" s="15">
        <v>0</v>
      </c>
      <c r="F49" s="15">
        <v>0</v>
      </c>
      <c r="G49" s="15">
        <v>0</v>
      </c>
      <c r="H49" s="15">
        <f>'2'!F$42</f>
        <v>0</v>
      </c>
      <c r="I49" s="15">
        <f>'2'!G$42</f>
        <v>100</v>
      </c>
      <c r="J49" s="15">
        <f t="shared" ref="J49:J62" si="9">LARGE(C$48:C$62,1)-C49</f>
        <v>0</v>
      </c>
    </row>
    <row r="50" spans="1:10">
      <c r="A50" s="16" t="s">
        <v>16</v>
      </c>
      <c r="B50" s="15" t="str">
        <f>Kilpailu!B$12</f>
        <v>Anssi Aunola</v>
      </c>
      <c r="C50" s="15">
        <v>0</v>
      </c>
      <c r="D50" s="18" t="e">
        <f t="shared" si="8"/>
        <v>#DIV/0!</v>
      </c>
      <c r="E50" s="15">
        <v>0</v>
      </c>
      <c r="F50" s="15">
        <v>0</v>
      </c>
      <c r="G50" s="15">
        <v>0</v>
      </c>
      <c r="H50" s="15">
        <f>'3'!F$42</f>
        <v>0</v>
      </c>
      <c r="I50" s="15">
        <f>'3'!G$42</f>
        <v>90</v>
      </c>
      <c r="J50" s="15">
        <f t="shared" si="9"/>
        <v>0</v>
      </c>
    </row>
    <row r="51" spans="1:10">
      <c r="A51" s="16" t="s">
        <v>17</v>
      </c>
      <c r="B51" s="15" t="str">
        <f>Kilpailu!B$13</f>
        <v>Ville Vaalte</v>
      </c>
      <c r="C51" s="15">
        <v>0</v>
      </c>
      <c r="D51" s="18" t="e">
        <f t="shared" si="8"/>
        <v>#DIV/0!</v>
      </c>
      <c r="E51" s="15">
        <v>0</v>
      </c>
      <c r="F51" s="15">
        <v>0</v>
      </c>
      <c r="G51" s="15">
        <v>0</v>
      </c>
      <c r="H51" s="15">
        <f>'4'!F$42</f>
        <v>0</v>
      </c>
      <c r="I51" s="15">
        <f>'4'!G$42</f>
        <v>90</v>
      </c>
      <c r="J51" s="15">
        <f t="shared" si="9"/>
        <v>0</v>
      </c>
    </row>
    <row r="52" spans="1:10">
      <c r="A52" s="16" t="s">
        <v>18</v>
      </c>
      <c r="B52" s="15" t="str">
        <f>Kilpailu!B$14</f>
        <v>Anssi Kärnä</v>
      </c>
      <c r="C52" s="15">
        <v>0</v>
      </c>
      <c r="D52" s="18" t="e">
        <f t="shared" si="8"/>
        <v>#DIV/0!</v>
      </c>
      <c r="E52" s="15">
        <v>0</v>
      </c>
      <c r="F52" s="15">
        <v>0</v>
      </c>
      <c r="G52" s="15">
        <v>0</v>
      </c>
      <c r="H52" s="15">
        <f>'5'!F$42</f>
        <v>0</v>
      </c>
      <c r="I52" s="15">
        <f>'5'!G$42</f>
        <v>90</v>
      </c>
      <c r="J52" s="15">
        <f t="shared" si="9"/>
        <v>0</v>
      </c>
    </row>
    <row r="53" spans="1:10">
      <c r="A53" s="16" t="s">
        <v>19</v>
      </c>
      <c r="B53" s="15">
        <f>Kilpailu!B$15</f>
        <v>0</v>
      </c>
      <c r="C53" s="15">
        <f>'6'!D$6</f>
        <v>0</v>
      </c>
      <c r="D53" s="18" t="e">
        <f t="shared" si="8"/>
        <v>#DIV/0!</v>
      </c>
      <c r="E53" s="15">
        <f>'6'!C$42</f>
        <v>0</v>
      </c>
      <c r="F53" s="15">
        <f>'6'!D$42</f>
        <v>0</v>
      </c>
      <c r="G53" s="15">
        <f>'6'!E$42</f>
        <v>0</v>
      </c>
      <c r="H53" s="15">
        <f>'6'!F$42</f>
        <v>0</v>
      </c>
      <c r="I53" s="15">
        <f>'6'!G$42</f>
        <v>0</v>
      </c>
      <c r="J53" s="15">
        <f t="shared" si="9"/>
        <v>0</v>
      </c>
    </row>
    <row r="54" spans="1:10">
      <c r="A54" s="16" t="s">
        <v>20</v>
      </c>
      <c r="B54" s="15">
        <f>Kilpailu!B$16</f>
        <v>0</v>
      </c>
      <c r="C54" s="15">
        <f>'7'!D$6</f>
        <v>0</v>
      </c>
      <c r="D54" s="18" t="e">
        <f t="shared" si="8"/>
        <v>#DIV/0!</v>
      </c>
      <c r="E54" s="15">
        <f>'7'!C$42</f>
        <v>0</v>
      </c>
      <c r="F54" s="15">
        <f>'7'!D$42</f>
        <v>0</v>
      </c>
      <c r="G54" s="15">
        <f>'7'!E$42</f>
        <v>0</v>
      </c>
      <c r="H54" s="15">
        <f>'7'!F$42</f>
        <v>0</v>
      </c>
      <c r="I54" s="15">
        <f>'7'!G$42</f>
        <v>100</v>
      </c>
      <c r="J54" s="15">
        <f t="shared" si="9"/>
        <v>0</v>
      </c>
    </row>
    <row r="55" spans="1:10">
      <c r="A55" s="16" t="s">
        <v>21</v>
      </c>
      <c r="B55" s="15">
        <f>Kilpailu!B$17</f>
        <v>0</v>
      </c>
      <c r="C55" s="15">
        <f>'8'!D$6</f>
        <v>0</v>
      </c>
      <c r="D55" s="18" t="e">
        <f t="shared" si="8"/>
        <v>#DIV/0!</v>
      </c>
      <c r="E55" s="15">
        <f>'8'!C$42</f>
        <v>0</v>
      </c>
      <c r="F55" s="15">
        <f>'8'!D$42</f>
        <v>0</v>
      </c>
      <c r="G55" s="15">
        <f>'8'!E$42</f>
        <v>0</v>
      </c>
      <c r="H55" s="15">
        <f>'8'!F$42</f>
        <v>0</v>
      </c>
      <c r="I55" s="15">
        <f>'8'!G$42</f>
        <v>100</v>
      </c>
      <c r="J55" s="15">
        <f t="shared" si="9"/>
        <v>0</v>
      </c>
    </row>
    <row r="56" spans="1:10">
      <c r="A56" s="16" t="s">
        <v>22</v>
      </c>
      <c r="B56" s="15">
        <f>Kilpailu!B$18</f>
        <v>0</v>
      </c>
      <c r="C56" s="15">
        <f>'9'!D$6</f>
        <v>0</v>
      </c>
      <c r="D56" s="18" t="e">
        <f t="shared" si="8"/>
        <v>#DIV/0!</v>
      </c>
      <c r="E56" s="15">
        <f>'9'!C$42</f>
        <v>0</v>
      </c>
      <c r="F56" s="15">
        <f>'9'!D$42</f>
        <v>0</v>
      </c>
      <c r="G56" s="15">
        <f>'9'!E$42</f>
        <v>0</v>
      </c>
      <c r="H56" s="15">
        <f>'9'!F$42</f>
        <v>0</v>
      </c>
      <c r="I56" s="15">
        <f>'9'!G$42</f>
        <v>100</v>
      </c>
      <c r="J56" s="15">
        <f t="shared" si="9"/>
        <v>0</v>
      </c>
    </row>
    <row r="57" spans="1:10">
      <c r="A57" s="16" t="s">
        <v>23</v>
      </c>
      <c r="B57" s="15">
        <f>Kilpailu!B$19</f>
        <v>0</v>
      </c>
      <c r="C57" s="15">
        <f>'10'!D$5</f>
        <v>0</v>
      </c>
      <c r="D57" s="18" t="e">
        <f t="shared" si="8"/>
        <v>#DIV/0!</v>
      </c>
      <c r="E57" s="15">
        <f>'10'!C$42</f>
        <v>0</v>
      </c>
      <c r="F57" s="15">
        <f>'10'!D$42</f>
        <v>0</v>
      </c>
      <c r="G57" s="15">
        <f>'10'!E$42</f>
        <v>0</v>
      </c>
      <c r="H57" s="15">
        <f>'10'!F$42</f>
        <v>0</v>
      </c>
      <c r="I57" s="15">
        <f>'10'!G$42</f>
        <v>0</v>
      </c>
      <c r="J57" s="15">
        <f t="shared" si="9"/>
        <v>0</v>
      </c>
    </row>
    <row r="58" spans="1:10">
      <c r="A58" s="16" t="s">
        <v>24</v>
      </c>
      <c r="B58" s="15">
        <f>Kilpailu!B$20</f>
        <v>0</v>
      </c>
      <c r="C58" s="15">
        <f>'11'!D$5</f>
        <v>0</v>
      </c>
      <c r="D58" s="18" t="e">
        <f t="shared" si="8"/>
        <v>#DIV/0!</v>
      </c>
      <c r="E58" s="15">
        <f>'11'!C$42</f>
        <v>0</v>
      </c>
      <c r="F58" s="15">
        <f>'11'!D$42</f>
        <v>0</v>
      </c>
      <c r="G58" s="15">
        <f>'11'!E$42</f>
        <v>0</v>
      </c>
      <c r="H58" s="15">
        <f>'11'!F$42</f>
        <v>0</v>
      </c>
      <c r="I58" s="15">
        <f>'11'!G$42</f>
        <v>0</v>
      </c>
      <c r="J58" s="15">
        <f t="shared" si="9"/>
        <v>0</v>
      </c>
    </row>
    <row r="59" spans="1:10">
      <c r="A59" s="16" t="s">
        <v>25</v>
      </c>
      <c r="B59" s="15">
        <f>Kilpailu!B$21</f>
        <v>0</v>
      </c>
      <c r="C59" s="15">
        <f>'12'!D$5</f>
        <v>0</v>
      </c>
      <c r="D59" s="18" t="e">
        <f t="shared" si="8"/>
        <v>#DIV/0!</v>
      </c>
      <c r="E59" s="15">
        <f>'12'!C$42</f>
        <v>0</v>
      </c>
      <c r="F59" s="15">
        <f>'12'!D$42</f>
        <v>0</v>
      </c>
      <c r="G59" s="15">
        <f>'12'!E$42</f>
        <v>0</v>
      </c>
      <c r="H59" s="15">
        <f>'12'!F$42</f>
        <v>0</v>
      </c>
      <c r="I59" s="15">
        <f>'12'!G$42</f>
        <v>0</v>
      </c>
      <c r="J59" s="15">
        <f t="shared" si="9"/>
        <v>0</v>
      </c>
    </row>
    <row r="60" spans="1:10">
      <c r="A60" s="16" t="s">
        <v>26</v>
      </c>
      <c r="B60" s="15">
        <f>Kilpailu!B$22</f>
        <v>0</v>
      </c>
      <c r="C60" s="15">
        <f>'13'!D$5</f>
        <v>0</v>
      </c>
      <c r="D60" s="18" t="e">
        <f t="shared" si="8"/>
        <v>#DIV/0!</v>
      </c>
      <c r="E60" s="15">
        <f>'13'!C$42</f>
        <v>0</v>
      </c>
      <c r="F60" s="15">
        <f>'13'!D$42</f>
        <v>0</v>
      </c>
      <c r="G60" s="15">
        <f>'13'!E$42</f>
        <v>0</v>
      </c>
      <c r="H60" s="15">
        <f>'13'!F$42</f>
        <v>0</v>
      </c>
      <c r="I60" s="15">
        <f>'13'!G$42</f>
        <v>0</v>
      </c>
      <c r="J60" s="15">
        <f t="shared" si="9"/>
        <v>0</v>
      </c>
    </row>
    <row r="61" spans="1:10">
      <c r="A61" s="16" t="s">
        <v>27</v>
      </c>
      <c r="B61" s="15">
        <f>Kilpailu!B$23</f>
        <v>0</v>
      </c>
      <c r="C61" s="15">
        <f>'14'!D$5</f>
        <v>0</v>
      </c>
      <c r="D61" s="18" t="e">
        <f t="shared" si="8"/>
        <v>#DIV/0!</v>
      </c>
      <c r="E61" s="15">
        <f>'14'!C$42</f>
        <v>0</v>
      </c>
      <c r="F61" s="15">
        <f>'14'!D$42</f>
        <v>0</v>
      </c>
      <c r="G61" s="15">
        <f>'14'!E$42</f>
        <v>0</v>
      </c>
      <c r="H61" s="15">
        <f>'14'!F$42</f>
        <v>0</v>
      </c>
      <c r="I61" s="15">
        <f>'14'!G$42</f>
        <v>0</v>
      </c>
      <c r="J61" s="15">
        <f t="shared" si="9"/>
        <v>0</v>
      </c>
    </row>
    <row r="62" spans="1:10">
      <c r="A62" s="16" t="s">
        <v>28</v>
      </c>
      <c r="B62" s="15">
        <f>Kilpailu!B$24</f>
        <v>0</v>
      </c>
      <c r="C62" s="15">
        <f>'15'!D$5</f>
        <v>0</v>
      </c>
      <c r="D62" s="18" t="e">
        <f t="shared" si="8"/>
        <v>#DIV/0!</v>
      </c>
      <c r="E62" s="15">
        <f>'15'!C$42</f>
        <v>0</v>
      </c>
      <c r="F62" s="15">
        <f>'15'!D$42</f>
        <v>0</v>
      </c>
      <c r="G62" s="15">
        <f>'15'!E$42</f>
        <v>0</v>
      </c>
      <c r="H62" s="15">
        <f>'15'!F$42</f>
        <v>0</v>
      </c>
      <c r="I62" s="15">
        <f>'15'!G$42</f>
        <v>0</v>
      </c>
      <c r="J62" s="15">
        <f t="shared" si="9"/>
        <v>0</v>
      </c>
    </row>
    <row r="66" spans="1:10">
      <c r="A66" s="9"/>
      <c r="B66" s="8" t="s">
        <v>64</v>
      </c>
      <c r="C66" s="9"/>
      <c r="D66" s="9"/>
      <c r="E66" s="9"/>
      <c r="F66" s="9"/>
      <c r="G66" s="9"/>
      <c r="H66" s="9"/>
      <c r="I66" s="9"/>
      <c r="J66" s="8" t="s">
        <v>67</v>
      </c>
    </row>
    <row r="67" spans="1:10">
      <c r="A67" s="9"/>
      <c r="B67" s="9" t="s">
        <v>47</v>
      </c>
      <c r="C67" s="8" t="s">
        <v>34</v>
      </c>
      <c r="D67" s="8" t="s">
        <v>44</v>
      </c>
      <c r="E67" s="8" t="s">
        <v>48</v>
      </c>
      <c r="F67" s="8" t="s">
        <v>49</v>
      </c>
      <c r="G67" s="8" t="s">
        <v>50</v>
      </c>
      <c r="H67" s="8" t="s">
        <v>51</v>
      </c>
      <c r="I67" s="8" t="s">
        <v>52</v>
      </c>
      <c r="J67" s="8" t="s">
        <v>53</v>
      </c>
    </row>
    <row r="68" spans="1:10">
      <c r="A68" s="8" t="s">
        <v>14</v>
      </c>
      <c r="B68" s="9" t="str">
        <f>Kilpailu!B$10</f>
        <v>Juho Heikkilä</v>
      </c>
      <c r="C68" s="9">
        <v>0</v>
      </c>
      <c r="D68" s="19">
        <f>IF(LARGE(C$68:C$82,1)*1000=0,0,C68/LARGE(C$68:C$82,1)*1000)</f>
        <v>0</v>
      </c>
      <c r="E68" s="9">
        <v>0</v>
      </c>
      <c r="F68" s="9">
        <v>0</v>
      </c>
      <c r="G68" s="9">
        <v>0</v>
      </c>
      <c r="H68" s="9">
        <f>'1'!F$58</f>
        <v>0</v>
      </c>
      <c r="I68" s="9">
        <f>'1'!G$58</f>
        <v>0</v>
      </c>
      <c r="J68" s="9">
        <f>LARGE(C$68:C$82,1)-C68</f>
        <v>0</v>
      </c>
    </row>
    <row r="69" spans="1:10">
      <c r="A69" s="8" t="s">
        <v>15</v>
      </c>
      <c r="B69" s="9" t="str">
        <f>Kilpailu!B$11</f>
        <v>Ari Holmström</v>
      </c>
      <c r="C69" s="9">
        <v>0</v>
      </c>
      <c r="D69" s="19">
        <f t="shared" ref="D69:D82" si="10">IF(LARGE(C$68:C$82,1)*1000=0,0,C69/LARGE(C$68:C$82,1)*1000)</f>
        <v>0</v>
      </c>
      <c r="E69" s="9">
        <v>0</v>
      </c>
      <c r="F69" s="9">
        <v>0</v>
      </c>
      <c r="G69" s="9">
        <v>0</v>
      </c>
      <c r="H69" s="9">
        <f>'2'!F$58</f>
        <v>0</v>
      </c>
      <c r="I69" s="9">
        <f>'2'!G$58</f>
        <v>0</v>
      </c>
      <c r="J69" s="9">
        <f t="shared" ref="J69:J82" si="11">LARGE(C$68:C$82,1)-C69</f>
        <v>0</v>
      </c>
    </row>
    <row r="70" spans="1:10">
      <c r="A70" s="8" t="s">
        <v>16</v>
      </c>
      <c r="B70" s="9" t="str">
        <f>Kilpailu!B$12</f>
        <v>Anssi Aunola</v>
      </c>
      <c r="C70" s="9">
        <v>0</v>
      </c>
      <c r="D70" s="19">
        <f t="shared" si="10"/>
        <v>0</v>
      </c>
      <c r="E70" s="9">
        <v>0</v>
      </c>
      <c r="F70" s="9">
        <v>0</v>
      </c>
      <c r="G70" s="9">
        <v>0</v>
      </c>
      <c r="H70" s="9">
        <f>'3'!F$58</f>
        <v>0</v>
      </c>
      <c r="I70" s="9">
        <f>'3'!G$58</f>
        <v>0</v>
      </c>
      <c r="J70" s="9">
        <f t="shared" si="11"/>
        <v>0</v>
      </c>
    </row>
    <row r="71" spans="1:10">
      <c r="A71" s="8" t="s">
        <v>17</v>
      </c>
      <c r="B71" s="9" t="str">
        <f>Kilpailu!B$13</f>
        <v>Ville Vaalte</v>
      </c>
      <c r="C71" s="9">
        <v>0</v>
      </c>
      <c r="D71" s="19">
        <f t="shared" si="10"/>
        <v>0</v>
      </c>
      <c r="E71" s="9">
        <v>0</v>
      </c>
      <c r="F71" s="9">
        <v>0</v>
      </c>
      <c r="G71" s="9">
        <v>0</v>
      </c>
      <c r="H71" s="9">
        <f>'4'!F$58</f>
        <v>0</v>
      </c>
      <c r="I71" s="9">
        <f>'4'!G$58</f>
        <v>0</v>
      </c>
      <c r="J71" s="9">
        <f t="shared" si="11"/>
        <v>0</v>
      </c>
    </row>
    <row r="72" spans="1:10">
      <c r="A72" s="8" t="s">
        <v>18</v>
      </c>
      <c r="B72" s="9" t="str">
        <f>Kilpailu!B$14</f>
        <v>Anssi Kärnä</v>
      </c>
      <c r="C72" s="9">
        <v>0</v>
      </c>
      <c r="D72" s="19">
        <v>0</v>
      </c>
      <c r="E72" s="9">
        <v>0</v>
      </c>
      <c r="F72" s="9">
        <v>0</v>
      </c>
      <c r="G72" s="9">
        <v>0</v>
      </c>
      <c r="H72" s="9">
        <f>'5'!F$58</f>
        <v>0</v>
      </c>
      <c r="I72" s="9">
        <f>'5'!G$58</f>
        <v>0</v>
      </c>
      <c r="J72" s="9">
        <f t="shared" si="11"/>
        <v>0</v>
      </c>
    </row>
    <row r="73" spans="1:10">
      <c r="A73" s="8" t="s">
        <v>19</v>
      </c>
      <c r="B73" s="9">
        <f>Kilpailu!B$15</f>
        <v>0</v>
      </c>
      <c r="C73" s="9">
        <f>'6'!D$7</f>
        <v>0</v>
      </c>
      <c r="D73" s="19">
        <f t="shared" si="10"/>
        <v>0</v>
      </c>
      <c r="E73" s="9">
        <f>'6'!C$58</f>
        <v>0</v>
      </c>
      <c r="F73" s="9">
        <f>'6'!D$58</f>
        <v>0</v>
      </c>
      <c r="G73" s="9">
        <f>'6'!E$58</f>
        <v>0</v>
      </c>
      <c r="H73" s="9">
        <f>'6'!F$58</f>
        <v>0</v>
      </c>
      <c r="I73" s="9">
        <f>'6'!G$58</f>
        <v>0</v>
      </c>
      <c r="J73" s="9">
        <f t="shared" si="11"/>
        <v>0</v>
      </c>
    </row>
    <row r="74" spans="1:10">
      <c r="A74" s="8" t="s">
        <v>20</v>
      </c>
      <c r="B74" s="9">
        <f>Kilpailu!B$16</f>
        <v>0</v>
      </c>
      <c r="C74" s="9">
        <f>'7'!D$7</f>
        <v>0</v>
      </c>
      <c r="D74" s="19">
        <f t="shared" si="10"/>
        <v>0</v>
      </c>
      <c r="E74" s="9">
        <f>'7'!C$58</f>
        <v>0</v>
      </c>
      <c r="F74" s="9">
        <f>'7'!D$58</f>
        <v>0</v>
      </c>
      <c r="G74" s="9">
        <f>'7'!E$58</f>
        <v>0</v>
      </c>
      <c r="H74" s="9">
        <f>'7'!F$58</f>
        <v>0</v>
      </c>
      <c r="I74" s="9">
        <f>'7'!G$58</f>
        <v>100</v>
      </c>
      <c r="J74" s="9">
        <f t="shared" si="11"/>
        <v>0</v>
      </c>
    </row>
    <row r="75" spans="1:10">
      <c r="A75" s="8" t="s">
        <v>21</v>
      </c>
      <c r="B75" s="9">
        <f>Kilpailu!B$17</f>
        <v>0</v>
      </c>
      <c r="C75" s="9">
        <f>'8'!D$7</f>
        <v>0</v>
      </c>
      <c r="D75" s="19">
        <f t="shared" si="10"/>
        <v>0</v>
      </c>
      <c r="E75" s="9">
        <f>'8'!C$58</f>
        <v>0</v>
      </c>
      <c r="F75" s="9">
        <f>'8'!D$58</f>
        <v>0</v>
      </c>
      <c r="G75" s="9">
        <f>'8'!E$58</f>
        <v>0</v>
      </c>
      <c r="H75" s="9">
        <f>'8'!F$58</f>
        <v>0</v>
      </c>
      <c r="I75" s="9">
        <f>'8'!G$58</f>
        <v>100</v>
      </c>
      <c r="J75" s="9">
        <f t="shared" si="11"/>
        <v>0</v>
      </c>
    </row>
    <row r="76" spans="1:10">
      <c r="A76" s="8" t="s">
        <v>22</v>
      </c>
      <c r="B76" s="9">
        <f>Kilpailu!B$18</f>
        <v>0</v>
      </c>
      <c r="C76" s="9">
        <f>'9'!D$7</f>
        <v>0</v>
      </c>
      <c r="D76" s="19">
        <f t="shared" si="10"/>
        <v>0</v>
      </c>
      <c r="E76" s="9">
        <f>'9'!C$58</f>
        <v>0</v>
      </c>
      <c r="F76" s="9">
        <f>'9'!D$58</f>
        <v>0</v>
      </c>
      <c r="G76" s="9">
        <f>'9'!E$58</f>
        <v>0</v>
      </c>
      <c r="H76" s="9">
        <f>'9'!F$58</f>
        <v>0</v>
      </c>
      <c r="I76" s="9">
        <f>'9'!G$58</f>
        <v>100</v>
      </c>
      <c r="J76" s="9">
        <f t="shared" si="11"/>
        <v>0</v>
      </c>
    </row>
    <row r="77" spans="1:10">
      <c r="A77" s="8" t="s">
        <v>23</v>
      </c>
      <c r="B77" s="9">
        <f>Kilpailu!B$19</f>
        <v>0</v>
      </c>
      <c r="C77" s="9">
        <f>'10'!D$5</f>
        <v>0</v>
      </c>
      <c r="D77" s="19">
        <f t="shared" si="10"/>
        <v>0</v>
      </c>
      <c r="E77" s="9">
        <f>'10'!C$26</f>
        <v>0</v>
      </c>
      <c r="F77" s="9">
        <f>'10'!D$26</f>
        <v>0</v>
      </c>
      <c r="G77" s="9">
        <f>'10'!E$26</f>
        <v>0</v>
      </c>
      <c r="H77" s="9">
        <f>'10'!F$26</f>
        <v>0</v>
      </c>
      <c r="I77" s="9">
        <f>'10'!G$26</f>
        <v>0</v>
      </c>
      <c r="J77" s="9">
        <f t="shared" si="11"/>
        <v>0</v>
      </c>
    </row>
    <row r="78" spans="1:10">
      <c r="A78" s="8" t="s">
        <v>24</v>
      </c>
      <c r="B78" s="9">
        <f>Kilpailu!B$20</f>
        <v>0</v>
      </c>
      <c r="C78" s="9">
        <f>'11'!D$5</f>
        <v>0</v>
      </c>
      <c r="D78" s="19">
        <f t="shared" si="10"/>
        <v>0</v>
      </c>
      <c r="E78" s="9">
        <f>'11'!C$26</f>
        <v>0</v>
      </c>
      <c r="F78" s="9">
        <f>'11'!D$26</f>
        <v>0</v>
      </c>
      <c r="G78" s="9">
        <f>'11'!E$26</f>
        <v>0</v>
      </c>
      <c r="H78" s="9">
        <f>'11'!F$26</f>
        <v>0</v>
      </c>
      <c r="I78" s="9">
        <f>'11'!G$26</f>
        <v>0</v>
      </c>
      <c r="J78" s="9">
        <f t="shared" si="11"/>
        <v>0</v>
      </c>
    </row>
    <row r="79" spans="1:10">
      <c r="A79" s="8" t="s">
        <v>25</v>
      </c>
      <c r="B79" s="9">
        <f>Kilpailu!B$21</f>
        <v>0</v>
      </c>
      <c r="C79" s="9">
        <f>'12'!D$5</f>
        <v>0</v>
      </c>
      <c r="D79" s="19">
        <f t="shared" si="10"/>
        <v>0</v>
      </c>
      <c r="E79" s="9">
        <f>'12'!C$26</f>
        <v>0</v>
      </c>
      <c r="F79" s="9">
        <f>'12'!D$26</f>
        <v>0</v>
      </c>
      <c r="G79" s="9">
        <f>'12'!E$26</f>
        <v>0</v>
      </c>
      <c r="H79" s="9">
        <f>'12'!F$26</f>
        <v>0</v>
      </c>
      <c r="I79" s="9">
        <f>'12'!G$26</f>
        <v>0</v>
      </c>
      <c r="J79" s="9">
        <f t="shared" si="11"/>
        <v>0</v>
      </c>
    </row>
    <row r="80" spans="1:10">
      <c r="A80" s="8" t="s">
        <v>26</v>
      </c>
      <c r="B80" s="9">
        <f>Kilpailu!B$22</f>
        <v>0</v>
      </c>
      <c r="C80" s="9">
        <f>'13'!D$5</f>
        <v>0</v>
      </c>
      <c r="D80" s="19">
        <f t="shared" si="10"/>
        <v>0</v>
      </c>
      <c r="E80" s="9">
        <f>'13'!C$26</f>
        <v>0</v>
      </c>
      <c r="F80" s="9">
        <f>'13'!D$26</f>
        <v>0</v>
      </c>
      <c r="G80" s="9">
        <f>'13'!E$26</f>
        <v>0</v>
      </c>
      <c r="H80" s="9">
        <f>'13'!F$26</f>
        <v>0</v>
      </c>
      <c r="I80" s="9">
        <f>'13'!G$26</f>
        <v>0</v>
      </c>
      <c r="J80" s="9">
        <f t="shared" si="11"/>
        <v>0</v>
      </c>
    </row>
    <row r="81" spans="1:10">
      <c r="A81" s="8" t="s">
        <v>27</v>
      </c>
      <c r="B81" s="9">
        <f>Kilpailu!B$23</f>
        <v>0</v>
      </c>
      <c r="C81" s="9">
        <f>'14'!D$5</f>
        <v>0</v>
      </c>
      <c r="D81" s="19">
        <f t="shared" si="10"/>
        <v>0</v>
      </c>
      <c r="E81" s="9">
        <f>'14'!C$26</f>
        <v>0</v>
      </c>
      <c r="F81" s="9">
        <f>'14'!D$26</f>
        <v>0</v>
      </c>
      <c r="G81" s="9">
        <f>'14'!E$26</f>
        <v>0</v>
      </c>
      <c r="H81" s="9">
        <f>'14'!F$26</f>
        <v>0</v>
      </c>
      <c r="I81" s="9">
        <f>'14'!G$26</f>
        <v>0</v>
      </c>
      <c r="J81" s="9">
        <f t="shared" si="11"/>
        <v>0</v>
      </c>
    </row>
    <row r="82" spans="1:10">
      <c r="A82" s="8" t="s">
        <v>28</v>
      </c>
      <c r="B82" s="9">
        <f>Kilpailu!B$24</f>
        <v>0</v>
      </c>
      <c r="C82" s="9">
        <f>'15'!D$5</f>
        <v>0</v>
      </c>
      <c r="D82" s="19">
        <f t="shared" si="10"/>
        <v>0</v>
      </c>
      <c r="E82" s="9">
        <f>'15'!C$26</f>
        <v>0</v>
      </c>
      <c r="F82" s="9">
        <f>'15'!D$26</f>
        <v>0</v>
      </c>
      <c r="G82" s="9">
        <f>'15'!E$26</f>
        <v>0</v>
      </c>
      <c r="H82" s="9">
        <f>'15'!F$26</f>
        <v>0</v>
      </c>
      <c r="I82" s="9">
        <f>'15'!G$26</f>
        <v>0</v>
      </c>
      <c r="J82" s="9">
        <f t="shared" si="11"/>
        <v>0</v>
      </c>
    </row>
  </sheetData>
  <sortState ref="M68:O76">
    <sortCondition descending="1" ref="O69:O76"/>
  </sortState>
  <mergeCells count="1">
    <mergeCell ref="F4:H4"/>
  </mergeCells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 enableFormatConditionsCalculation="0"/>
  <dimension ref="A4:H58"/>
  <sheetViews>
    <sheetView tabSelected="1" topLeftCell="A10" workbookViewId="0">
      <selection activeCell="E40" sqref="E40"/>
    </sheetView>
  </sheetViews>
  <sheetFormatPr baseColWidth="10" defaultColWidth="8.83203125" defaultRowHeight="14" x14ac:dyDescent="0"/>
  <cols>
    <col min="2" max="2" width="38.33203125" customWidth="1"/>
    <col min="3" max="3" width="11.83203125" bestFit="1" customWidth="1"/>
    <col min="4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Kilpailu!B10</f>
        <v>Juho Heikkilä</v>
      </c>
      <c r="C5" s="1" t="s">
        <v>30</v>
      </c>
      <c r="D5">
        <v>214</v>
      </c>
      <c r="E5" s="23">
        <f>Tulokset!D28</f>
        <v>0</v>
      </c>
    </row>
    <row r="6" spans="1:8">
      <c r="C6" s="1" t="s">
        <v>32</v>
      </c>
      <c r="D6">
        <f>SUM(C42:G42)-LARGE(C42:G42,1)-SMALL(C42:G42,1)</f>
        <v>229.25</v>
      </c>
      <c r="E6" s="23" t="e">
        <f>Tulokset!D48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Tulokset!D68</f>
        <v>0</v>
      </c>
    </row>
    <row r="8" spans="1:8">
      <c r="A8" s="1" t="s">
        <v>11</v>
      </c>
      <c r="B8" s="10">
        <f>Kilpailu!B5</f>
        <v>42224</v>
      </c>
      <c r="E8" s="23"/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443.25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443.25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77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=Kilpailu!$A$79,Kilpailu!$B$30,IF(Kilpailu!$B$6 =Kilpailu!$A$80,Kilpailu!$B$45,IF(Kilpailu!$B$6 =Kilpailu!$A$81,Kilpailu!$B$60,"")))</f>
        <v>Flower</v>
      </c>
      <c r="C15" s="6">
        <v>7</v>
      </c>
      <c r="D15" s="6">
        <v>7</v>
      </c>
      <c r="E15" s="6">
        <v>5</v>
      </c>
      <c r="F15" s="6">
        <v>0</v>
      </c>
      <c r="G15" s="6">
        <v>10</v>
      </c>
      <c r="H15" s="6"/>
    </row>
    <row r="16" spans="1:8">
      <c r="A16" s="5" t="s">
        <v>15</v>
      </c>
      <c r="B16" s="27" t="str">
        <f>IF(Kilpailu!$B$6 =Kilpailu!$A$79,Kilpailu!$B$31,IF(Kilpailu!$B$6 =Kilpailu!$A$80,Kilpailu!$B$46,IF(Kilpailu!$B$6 =Kilpailu!$A$81,Kilpailu!$B$61,"")))</f>
        <v>Cup</v>
      </c>
      <c r="C16" s="6">
        <v>5.5</v>
      </c>
      <c r="D16" s="6">
        <v>4.5</v>
      </c>
      <c r="E16" s="6">
        <v>7</v>
      </c>
      <c r="F16" s="6">
        <v>0</v>
      </c>
      <c r="G16" s="6">
        <v>10</v>
      </c>
      <c r="H16" s="6"/>
    </row>
    <row r="17" spans="1:8">
      <c r="A17" s="5" t="s">
        <v>16</v>
      </c>
      <c r="B17" s="27" t="str">
        <f>IF(Kilpailu!$B$6 =Kilpailu!$A$79,Kilpailu!$B$32,IF(Kilpailu!$B$6 =Kilpailu!$A$80,Kilpailu!$B$47,IF(Kilpailu!$B$6 =Kilpailu!$A$81,Kilpailu!$B$62,"")))</f>
        <v>Double candle</v>
      </c>
      <c r="C17" s="27">
        <v>7.5</v>
      </c>
      <c r="D17" s="6">
        <v>8.5</v>
      </c>
      <c r="E17" s="6">
        <v>7</v>
      </c>
      <c r="F17" s="6">
        <v>0</v>
      </c>
      <c r="G17" s="6">
        <v>10</v>
      </c>
      <c r="H17" s="6"/>
    </row>
    <row r="18" spans="1:8">
      <c r="A18" s="5" t="s">
        <v>17</v>
      </c>
      <c r="B18" s="27" t="str">
        <f>IF(Kilpailu!$B$6 =Kilpailu!$A$79,Kilpailu!$B$33,IF(Kilpailu!$B$6 =Kilpailu!$A$80,Kilpailu!$B$48,IF(Kilpailu!$B$6 =Kilpailu!$A$81,Kilpailu!$B$63,"")))</f>
        <v>Pullback with 3 half loops</v>
      </c>
      <c r="C18" s="6">
        <v>8</v>
      </c>
      <c r="D18" s="6">
        <v>8</v>
      </c>
      <c r="E18" s="6">
        <v>7.5</v>
      </c>
      <c r="F18" s="6">
        <v>0</v>
      </c>
      <c r="G18" s="6">
        <v>10</v>
      </c>
      <c r="H18" s="6"/>
    </row>
    <row r="19" spans="1:8">
      <c r="A19" s="5" t="s">
        <v>18</v>
      </c>
      <c r="B19" s="27" t="str">
        <f>IF(Kilpailu!$B$6 =Kilpailu!$A$79,Kilpailu!$B$34,IF(Kilpailu!$B$6 =Kilpailu!$A$80,Kilpailu!$B$49,IF(Kilpailu!$B$6 =Kilpailu!$A$81,Kilpailu!$B$64,"")))</f>
        <v>UX</v>
      </c>
      <c r="C19" s="6">
        <v>7.5</v>
      </c>
      <c r="D19" s="6">
        <v>7</v>
      </c>
      <c r="E19" s="6">
        <v>7</v>
      </c>
      <c r="F19" s="6">
        <v>0</v>
      </c>
      <c r="G19" s="6">
        <v>10</v>
      </c>
      <c r="H19" s="6"/>
    </row>
    <row r="20" spans="1:8">
      <c r="A20" s="5" t="s">
        <v>19</v>
      </c>
      <c r="B20" s="27" t="str">
        <f>IF(Kilpailu!$B$6 =Kilpailu!$A$79,Kilpailu!$B$35,IF(Kilpailu!$B$6 =Kilpailu!$A$80,Kilpailu!$B$50,IF(Kilpailu!$B$6 =Kilpailu!$A$81,Kilpailu!$B$65,"")))</f>
        <v>Oval with travelling flip</v>
      </c>
      <c r="C20" s="6">
        <v>7.5</v>
      </c>
      <c r="D20" s="6">
        <v>8</v>
      </c>
      <c r="E20" s="6">
        <v>8</v>
      </c>
      <c r="F20" s="6">
        <v>0</v>
      </c>
      <c r="G20" s="6">
        <v>10</v>
      </c>
      <c r="H20" s="6"/>
    </row>
    <row r="21" spans="1:8">
      <c r="A21" s="5" t="s">
        <v>20</v>
      </c>
      <c r="B21" s="27" t="str">
        <f>IF(Kilpailu!$B$6 =Kilpailu!$A$79,Kilpailu!$B$36,IF(Kilpailu!$B$6 =Kilpailu!$A$80,Kilpailu!$B$51,IF(Kilpailu!$B$6 =Kilpailu!$A$81,Kilpailu!$B$66,"")))</f>
        <v>Halfroll, opposite roll, opposite half roll</v>
      </c>
      <c r="C21" s="6">
        <v>8</v>
      </c>
      <c r="D21" s="6">
        <v>9</v>
      </c>
      <c r="E21" s="6">
        <v>7.5</v>
      </c>
      <c r="F21" s="6">
        <v>0</v>
      </c>
      <c r="G21" s="6">
        <v>10</v>
      </c>
      <c r="H21" s="6"/>
    </row>
    <row r="22" spans="1:8">
      <c r="A22" s="5" t="s">
        <v>21</v>
      </c>
      <c r="B22" s="27" t="str">
        <f>IF(Kilpailu!$B$6 =Kilpailu!$A$79,Kilpailu!$B$37,IF(Kilpailu!$B$6 =Kilpailu!$A$80,Kilpailu!$B$52,IF(Kilpailu!$B$6 =Kilpailu!$A$81,Kilpailu!$B$67,"")))</f>
        <v>Loop with flip</v>
      </c>
      <c r="C22" s="6">
        <v>8</v>
      </c>
      <c r="D22" s="6">
        <v>8.5</v>
      </c>
      <c r="E22" s="6">
        <v>7</v>
      </c>
      <c r="F22" s="6">
        <v>0</v>
      </c>
      <c r="G22" s="6">
        <v>10</v>
      </c>
      <c r="H22" s="6"/>
    </row>
    <row r="23" spans="1:8">
      <c r="A23" s="5" t="s">
        <v>22</v>
      </c>
      <c r="B23" s="27" t="str">
        <f>IF(Kilpailu!$B$6 =Kilpailu!$A$79,Kilpailu!$B$38,IF(Kilpailu!$B$6 =Kilpailu!$A$80,Kilpailu!$B$53,IF(Kilpailu!$B$6 =Kilpailu!$A$81,Kilpailu!$B$68,"")))</f>
        <v>autorotation with loop</v>
      </c>
      <c r="C23" s="6">
        <v>8</v>
      </c>
      <c r="D23" s="6">
        <v>6</v>
      </c>
      <c r="E23" s="6">
        <v>6.5</v>
      </c>
      <c r="F23" s="6">
        <v>0</v>
      </c>
      <c r="G23" s="6">
        <v>10</v>
      </c>
      <c r="H23" s="6"/>
    </row>
    <row r="24" spans="1:8">
      <c r="A24" s="5" t="s">
        <v>23</v>
      </c>
      <c r="B24" s="27">
        <f>IF(Kilpailu!$B$6 =Kilpailu!$A$79,Kilpailu!$B$39,IF(Kilpailu!$B$6 =Kilpailu!$A$80,Kilpailu!$B$54,IF(Kilpailu!$B$6 =Kilpailu!$A$81,Kilpailu!$B$69,"")))</f>
        <v>0</v>
      </c>
      <c r="C24" s="6"/>
      <c r="D24" s="6"/>
      <c r="E24" s="6"/>
      <c r="F24" s="6"/>
      <c r="G24" s="6"/>
      <c r="H24" s="6"/>
    </row>
    <row r="25" spans="1:8">
      <c r="A25" s="5" t="s">
        <v>24</v>
      </c>
      <c r="B25" s="27" t="str">
        <f>IF(Kilpailu!$B$6 =Kilpailu!$A$79,Kilpailu!$B$40,IF(Kilpailu!$B$6 =Kilpailu!$A$80,Kilpailu!$B$55,IF(Kilpailu!$B$6 =Kilpailu!$A$81,Kilpailu!$B$70,"")))</f>
        <v xml:space="preserve"> </v>
      </c>
      <c r="C25" s="6"/>
      <c r="D25" s="6"/>
      <c r="E25" s="6"/>
      <c r="F25" s="6"/>
      <c r="G25" s="6"/>
      <c r="H25" s="6"/>
    </row>
    <row r="26" spans="1:8">
      <c r="A26" s="6"/>
      <c r="B26" s="5" t="s">
        <v>46</v>
      </c>
      <c r="C26" s="6">
        <f>(SUM(C17:C25))+((SUM(C15:C16))*1.5)</f>
        <v>73.25</v>
      </c>
      <c r="D26" s="6">
        <f>(SUM(D17:D25))+((SUM(D15:D16))*1.5)</f>
        <v>72.25</v>
      </c>
      <c r="E26" s="6">
        <f>(SUM(E17:E25))+((SUM(E15:E16))*1.5)</f>
        <v>68.5</v>
      </c>
      <c r="F26" s="6"/>
      <c r="G26" s="6"/>
      <c r="H26" s="6"/>
    </row>
    <row r="27" spans="1:8">
      <c r="C27">
        <f>C26+D26+E26</f>
        <v>214</v>
      </c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=Kilpailu!$A$79,Kilpailu!$B$30,IF(Kilpailu!$B$6 =Kilpailu!$A$80,Kilpailu!$B$45,IF(Kilpailu!$B$6 =Kilpailu!$A$81,Kilpailu!$B$60,"")))</f>
        <v>Flower</v>
      </c>
      <c r="C31" s="15">
        <v>7.5</v>
      </c>
      <c r="D31" s="15">
        <v>7</v>
      </c>
      <c r="E31" s="15">
        <v>7.5</v>
      </c>
      <c r="F31" s="15">
        <v>0</v>
      </c>
      <c r="G31" s="15">
        <v>10</v>
      </c>
      <c r="H31" s="15"/>
    </row>
    <row r="32" spans="1:8">
      <c r="A32" s="16" t="s">
        <v>15</v>
      </c>
      <c r="B32" s="51" t="str">
        <f>IF(Kilpailu!$B$6 =Kilpailu!$A$79,Kilpailu!$B$31,IF(Kilpailu!$B$6 =Kilpailu!$A$80,Kilpailu!$B$46,IF(Kilpailu!$B$6 =Kilpailu!$A$81,Kilpailu!$B$61,"")))</f>
        <v>Cup</v>
      </c>
      <c r="C32" s="15">
        <v>8</v>
      </c>
      <c r="D32" s="15">
        <v>6.5</v>
      </c>
      <c r="E32" s="15">
        <v>7</v>
      </c>
      <c r="F32" s="15">
        <v>0</v>
      </c>
      <c r="G32" s="15">
        <v>10</v>
      </c>
      <c r="H32" s="15"/>
    </row>
    <row r="33" spans="1:8">
      <c r="A33" s="16" t="s">
        <v>16</v>
      </c>
      <c r="B33" s="51" t="str">
        <f>IF(Kilpailu!$B$6 =Kilpailu!$A$79,Kilpailu!$B$32,IF(Kilpailu!$B$6 =Kilpailu!$A$80,Kilpailu!$B$47,IF(Kilpailu!$B$6 =Kilpailu!$A$81,Kilpailu!$B$62,"")))</f>
        <v>Double candle</v>
      </c>
      <c r="C33" s="15">
        <v>9</v>
      </c>
      <c r="D33" s="15">
        <v>9</v>
      </c>
      <c r="E33" s="15">
        <v>8</v>
      </c>
      <c r="F33" s="15">
        <v>0</v>
      </c>
      <c r="G33" s="15">
        <v>10</v>
      </c>
      <c r="H33" s="15"/>
    </row>
    <row r="34" spans="1:8">
      <c r="A34" s="16" t="s">
        <v>17</v>
      </c>
      <c r="B34" s="51" t="str">
        <f>IF(Kilpailu!$B$6 =Kilpailu!$A$79,Kilpailu!$B$33,IF(Kilpailu!$B$6 =Kilpailu!$A$80,Kilpailu!$B$48,IF(Kilpailu!$B$6 =Kilpailu!$A$81,Kilpailu!$B$63,"")))</f>
        <v>Pullback with 3 half loops</v>
      </c>
      <c r="C34" s="15">
        <v>8</v>
      </c>
      <c r="D34" s="15">
        <v>8.5</v>
      </c>
      <c r="E34" s="15">
        <v>7.5</v>
      </c>
      <c r="F34" s="15">
        <v>0</v>
      </c>
      <c r="G34" s="15">
        <v>10</v>
      </c>
      <c r="H34" s="15"/>
    </row>
    <row r="35" spans="1:8">
      <c r="A35" s="16" t="s">
        <v>18</v>
      </c>
      <c r="B35" s="51" t="str">
        <f>IF(Kilpailu!$B$6 =Kilpailu!$A$79,Kilpailu!$B$34,IF(Kilpailu!$B$6 =Kilpailu!$A$80,Kilpailu!$B$49,IF(Kilpailu!$B$6 =Kilpailu!$A$81,Kilpailu!$B$64,"")))</f>
        <v>UX</v>
      </c>
      <c r="C35" s="15">
        <v>8.5</v>
      </c>
      <c r="D35" s="15">
        <v>9</v>
      </c>
      <c r="E35" s="15">
        <v>8</v>
      </c>
      <c r="F35" s="15">
        <v>0</v>
      </c>
      <c r="G35" s="15">
        <v>10</v>
      </c>
      <c r="H35" s="15"/>
    </row>
    <row r="36" spans="1:8">
      <c r="A36" s="16" t="s">
        <v>19</v>
      </c>
      <c r="B36" s="51" t="str">
        <f>IF(Kilpailu!$B$6 =Kilpailu!$A$79,Kilpailu!$B$35,IF(Kilpailu!$B$6 =Kilpailu!$A$80,Kilpailu!$B$50,IF(Kilpailu!$B$6 =Kilpailu!$A$81,Kilpailu!$B$65,"")))</f>
        <v>Oval with travelling flip</v>
      </c>
      <c r="C36" s="15">
        <v>8</v>
      </c>
      <c r="D36" s="15">
        <v>8</v>
      </c>
      <c r="E36" s="15">
        <v>7</v>
      </c>
      <c r="F36" s="15">
        <v>0</v>
      </c>
      <c r="G36" s="15">
        <v>10</v>
      </c>
      <c r="H36" s="15"/>
    </row>
    <row r="37" spans="1:8">
      <c r="A37" s="16" t="s">
        <v>20</v>
      </c>
      <c r="B37" s="51" t="str">
        <f>IF(Kilpailu!$B$6 =Kilpailu!$A$79,Kilpailu!$B$36,IF(Kilpailu!$B$6 =Kilpailu!$A$80,Kilpailu!$B$51,IF(Kilpailu!$B$6 =Kilpailu!$A$81,Kilpailu!$B$66,"")))</f>
        <v>Halfroll, opposite roll, opposite half roll</v>
      </c>
      <c r="C37" s="15">
        <v>8</v>
      </c>
      <c r="D37" s="15">
        <v>8.5</v>
      </c>
      <c r="E37" s="15">
        <v>7</v>
      </c>
      <c r="F37" s="15">
        <v>0</v>
      </c>
      <c r="G37" s="15">
        <v>10</v>
      </c>
      <c r="H37" s="15"/>
    </row>
    <row r="38" spans="1:8">
      <c r="A38" s="16" t="s">
        <v>21</v>
      </c>
      <c r="B38" s="51" t="str">
        <f>IF(Kilpailu!$B$6 =Kilpailu!$A$79,Kilpailu!$B$37,IF(Kilpailu!$B$6 =Kilpailu!$A$80,Kilpailu!$B$52,IF(Kilpailu!$B$6 =Kilpailu!$A$81,Kilpailu!$B$67,"")))</f>
        <v>Loop with flip</v>
      </c>
      <c r="C38" s="15">
        <v>7.5</v>
      </c>
      <c r="D38" s="15">
        <v>7.5</v>
      </c>
      <c r="E38" s="15">
        <v>7.5</v>
      </c>
      <c r="F38" s="15">
        <v>0</v>
      </c>
      <c r="G38" s="15">
        <v>10</v>
      </c>
      <c r="H38" s="15"/>
    </row>
    <row r="39" spans="1:8">
      <c r="A39" s="16" t="s">
        <v>22</v>
      </c>
      <c r="B39" s="51" t="str">
        <f>IF(Kilpailu!$B$6 =Kilpailu!$A$79,Kilpailu!$B$38,IF(Kilpailu!$B$6 =Kilpailu!$A$80,Kilpailu!$B$53,IF(Kilpailu!$B$6 =Kilpailu!$A$81,Kilpailu!$B$68,"")))</f>
        <v>autorotation with loop</v>
      </c>
      <c r="C39" s="15">
        <v>7</v>
      </c>
      <c r="D39" s="15">
        <v>6.5</v>
      </c>
      <c r="E39" s="15">
        <v>6</v>
      </c>
      <c r="F39" s="15">
        <v>0</v>
      </c>
      <c r="G39" s="15">
        <v>10</v>
      </c>
      <c r="H39" s="15"/>
    </row>
    <row r="40" spans="1:8">
      <c r="A40" s="16" t="s">
        <v>23</v>
      </c>
      <c r="B40" s="51">
        <f>IF(Kilpailu!$B$6 =Kilpailu!$A$79,Kilpailu!$B$39,IF(Kilpailu!$B$6 =Kilpailu!$A$80,Kilpailu!$B$54,IF(Kilpailu!$B$6 =Kilpailu!$A$81,Kilpailu!$B$69,"")))</f>
        <v>0</v>
      </c>
      <c r="C40" s="15"/>
      <c r="D40" s="15"/>
      <c r="E40" s="15"/>
      <c r="F40" s="15"/>
      <c r="G40" s="15">
        <v>10</v>
      </c>
      <c r="H40" s="15"/>
    </row>
    <row r="41" spans="1:8">
      <c r="A41" s="16" t="s">
        <v>24</v>
      </c>
      <c r="B41" s="51" t="str">
        <f>IF(Kilpailu!$B$6 =Kilpailu!$A$79,Kilpailu!$B$40,IF(Kilpailu!$B$6 =Kilpailu!$A$80,Kilpailu!$B$55,IF(Kilpailu!$B$6 =Kilpailu!$A$81,Kilpailu!$B$70,"")))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6">
        <f>(SUM(C33:C41))+((SUM(C31:C32))*1.5)</f>
        <v>79.25</v>
      </c>
      <c r="D42" s="6">
        <f>(SUM(D33:D41))+((SUM(D31:D32))*1.5)</f>
        <v>77.25</v>
      </c>
      <c r="E42" s="6">
        <f>(SUM(E33:E41))+((SUM(E31:E32))*1.5)</f>
        <v>72.75</v>
      </c>
      <c r="F42" s="15">
        <f>SUM(F31:F41)</f>
        <v>0</v>
      </c>
      <c r="G42" s="15">
        <f>SUM(G31:G41)</f>
        <v>100</v>
      </c>
      <c r="H42" s="15"/>
    </row>
    <row r="43" spans="1:8">
      <c r="C43" s="54">
        <f>C42+D42+E42</f>
        <v>229.25</v>
      </c>
      <c r="D43" s="54"/>
      <c r="E43" s="54"/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=Kilpailu!$A$79,Kilpailu!$B$30,IF(Kilpailu!$B$6 =Kilpailu!$A$80,Kilpailu!$B$45,IF(Kilpailu!$B$6 =Kilpailu!$A$81,Kilpailu!$B$60,"")))</f>
        <v>Flower</v>
      </c>
      <c r="C47" s="9"/>
      <c r="D47" s="9"/>
      <c r="E47" s="9"/>
      <c r="F47" s="9"/>
      <c r="G47" s="9"/>
      <c r="H47" s="9"/>
    </row>
    <row r="48" spans="1:8">
      <c r="A48" s="8" t="s">
        <v>15</v>
      </c>
      <c r="B48" s="28" t="str">
        <f>IF(Kilpailu!$B$6 =Kilpailu!$A$79,Kilpailu!$B$31,IF(Kilpailu!$B$6 =Kilpailu!$A$80,Kilpailu!$B$46,IF(Kilpailu!$B$6 =Kilpailu!$A$81,Kilpailu!$B$61,"")))</f>
        <v>Cup</v>
      </c>
      <c r="C48" s="9"/>
      <c r="D48" s="9"/>
      <c r="E48" s="9"/>
      <c r="F48" s="9"/>
      <c r="G48" s="9"/>
      <c r="H48" s="9"/>
    </row>
    <row r="49" spans="1:8">
      <c r="A49" s="8" t="s">
        <v>16</v>
      </c>
      <c r="B49" s="28" t="str">
        <f>IF(Kilpailu!$B$6 =Kilpailu!$A$79,Kilpailu!$B$32,IF(Kilpailu!$B$6 =Kilpailu!$A$80,Kilpailu!$B$47,IF(Kilpailu!$B$6 =Kilpailu!$A$81,Kilpailu!$B$62,"")))</f>
        <v>Double candle</v>
      </c>
      <c r="C49" s="9"/>
      <c r="D49" s="9"/>
      <c r="E49" s="9"/>
      <c r="F49" s="9"/>
      <c r="G49" s="9"/>
      <c r="H49" s="9"/>
    </row>
    <row r="50" spans="1:8">
      <c r="A50" s="8" t="s">
        <v>17</v>
      </c>
      <c r="B50" s="28" t="str">
        <f>IF(Kilpailu!$B$6 =Kilpailu!$A$79,Kilpailu!$B$33,IF(Kilpailu!$B$6 =Kilpailu!$A$80,Kilpailu!$B$48,IF(Kilpailu!$B$6 =Kilpailu!$A$81,Kilpailu!$B$63,"")))</f>
        <v>Pullback with 3 half loops</v>
      </c>
      <c r="C50" s="9"/>
      <c r="D50" s="9"/>
      <c r="E50" s="9"/>
      <c r="F50" s="9"/>
      <c r="G50" s="9"/>
      <c r="H50" s="9"/>
    </row>
    <row r="51" spans="1:8">
      <c r="A51" s="8" t="s">
        <v>18</v>
      </c>
      <c r="B51" s="28" t="str">
        <f>IF(Kilpailu!$B$6 =Kilpailu!$A$79,Kilpailu!$B$34,IF(Kilpailu!$B$6 =Kilpailu!$A$80,Kilpailu!$B$49,IF(Kilpailu!$B$6 =Kilpailu!$A$81,Kilpailu!$B$64,"")))</f>
        <v>UX</v>
      </c>
      <c r="C51" s="9"/>
      <c r="D51" s="9"/>
      <c r="E51" s="9"/>
      <c r="F51" s="9"/>
      <c r="G51" s="9"/>
      <c r="H51" s="9"/>
    </row>
    <row r="52" spans="1:8">
      <c r="A52" s="8" t="s">
        <v>19</v>
      </c>
      <c r="B52" s="28" t="str">
        <f>IF(Kilpailu!$B$6 =Kilpailu!$A$79,Kilpailu!$B$35,IF(Kilpailu!$B$6 =Kilpailu!$A$80,Kilpailu!$B$50,IF(Kilpailu!$B$6 =Kilpailu!$A$81,Kilpailu!$B$65,"")))</f>
        <v>Oval with travelling flip</v>
      </c>
      <c r="C52" s="9"/>
      <c r="D52" s="9"/>
      <c r="E52" s="9"/>
      <c r="F52" s="9"/>
      <c r="G52" s="9"/>
      <c r="H52" s="9"/>
    </row>
    <row r="53" spans="1:8">
      <c r="A53" s="8" t="s">
        <v>20</v>
      </c>
      <c r="B53" s="28" t="str">
        <f>IF(Kilpailu!$B$6 =Kilpailu!$A$79,Kilpailu!$B$36,IF(Kilpailu!$B$6 =Kilpailu!$A$80,Kilpailu!$B$51,IF(Kilpailu!$B$6 =Kilpailu!$A$81,Kilpailu!$B$66,"")))</f>
        <v>Halfroll, opposite roll, opposite half roll</v>
      </c>
      <c r="C53" s="9"/>
      <c r="D53" s="9"/>
      <c r="E53" s="9"/>
      <c r="F53" s="9"/>
      <c r="G53" s="9"/>
      <c r="H53" s="9"/>
    </row>
    <row r="54" spans="1:8">
      <c r="A54" s="8" t="s">
        <v>21</v>
      </c>
      <c r="B54" s="28" t="str">
        <f>IF(Kilpailu!$B$6 =Kilpailu!$A$79,Kilpailu!$B$37,IF(Kilpailu!$B$6 =Kilpailu!$A$80,Kilpailu!$B$52,IF(Kilpailu!$B$6 =Kilpailu!$A$81,Kilpailu!$B$67,"")))</f>
        <v>Loop with flip</v>
      </c>
      <c r="C54" s="9"/>
      <c r="D54" s="9"/>
      <c r="E54" s="9"/>
      <c r="F54" s="9"/>
      <c r="G54" s="9"/>
      <c r="H54" s="9"/>
    </row>
    <row r="55" spans="1:8">
      <c r="A55" s="8" t="s">
        <v>22</v>
      </c>
      <c r="B55" s="28" t="str">
        <f>IF(Kilpailu!$B$6 =Kilpailu!$A$79,Kilpailu!$B$38,IF(Kilpailu!$B$6 =Kilpailu!$A$80,Kilpailu!$B$53,IF(Kilpailu!$B$6 =Kilpailu!$A$81,Kilpailu!$B$68,"")))</f>
        <v>autorotation with loop</v>
      </c>
      <c r="C55" s="9"/>
      <c r="D55" s="9"/>
      <c r="E55" s="9"/>
      <c r="F55" s="9"/>
      <c r="G55" s="9"/>
      <c r="H55" s="9"/>
    </row>
    <row r="56" spans="1:8">
      <c r="A56" s="8" t="s">
        <v>23</v>
      </c>
      <c r="B56" s="28">
        <f>IF(Kilpailu!$B$6 =Kilpailu!$A$79,Kilpailu!$B$39,IF(Kilpailu!$B$6 =Kilpailu!$A$80,Kilpailu!$B$54,IF(Kilpailu!$B$6 =Kilpailu!$A$81,Kilpailu!$B$69,"")))</f>
        <v>0</v>
      </c>
      <c r="C56" s="9"/>
      <c r="D56" s="9"/>
      <c r="E56" s="9"/>
      <c r="F56" s="9"/>
      <c r="G56" s="9"/>
      <c r="H56" s="9"/>
    </row>
    <row r="57" spans="1:8">
      <c r="A57" s="8" t="s">
        <v>24</v>
      </c>
      <c r="B57" s="28" t="str">
        <f>IF(Kilpailu!$B$6 =Kilpailu!$A$79,Kilpailu!$B$40,IF(Kilpailu!$B$6 =Kilpailu!$A$80,Kilpailu!$B$55,IF(Kilpailu!$B$6 =Kilpailu!$A$81,Kilpailu!$B$70,"")))</f>
        <v xml:space="preserve"> </v>
      </c>
      <c r="C57" s="9"/>
      <c r="D57" s="9"/>
      <c r="E57" s="9"/>
      <c r="F57" s="9"/>
      <c r="G57" s="9"/>
      <c r="H57" s="9"/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 enableFormatConditionsCalculation="0"/>
  <dimension ref="A4:H58"/>
  <sheetViews>
    <sheetView workbookViewId="0">
      <selection activeCell="E40" sqref="E40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Kilpailu!B11</f>
        <v>Ari Holmström</v>
      </c>
      <c r="C5" s="1" t="s">
        <v>30</v>
      </c>
      <c r="D5">
        <f>SUM(C26:G26)-LARGE(C26:G26,1)-SMALL(C26:G26,1)</f>
        <v>219.5</v>
      </c>
      <c r="E5" s="23">
        <f>Tulokset!D29</f>
        <v>0</v>
      </c>
    </row>
    <row r="6" spans="1:8">
      <c r="C6" s="1" t="s">
        <v>32</v>
      </c>
      <c r="D6">
        <f>SUM(C42:G42)-LARGE(C42:G42,1)-SMALL(C42:G42,1)</f>
        <v>230.25</v>
      </c>
      <c r="E6" s="23" t="e">
        <f>Tulokset!D49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Tulokset!D69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449.75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449.75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Flower</v>
      </c>
      <c r="C15" s="6">
        <v>8</v>
      </c>
      <c r="D15" s="6">
        <v>6.5</v>
      </c>
      <c r="E15" s="6">
        <v>7.5</v>
      </c>
      <c r="F15" s="6">
        <v>0</v>
      </c>
      <c r="G15" s="6">
        <v>10</v>
      </c>
      <c r="H15" s="6"/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Cup</v>
      </c>
      <c r="C16" s="6">
        <v>7.5</v>
      </c>
      <c r="D16" s="6">
        <v>6.5</v>
      </c>
      <c r="E16" s="6">
        <v>7</v>
      </c>
      <c r="F16" s="6">
        <v>0</v>
      </c>
      <c r="G16" s="6">
        <v>10</v>
      </c>
      <c r="H16" s="6"/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Double candle</v>
      </c>
      <c r="C17" s="6">
        <v>8</v>
      </c>
      <c r="D17" s="6">
        <v>8</v>
      </c>
      <c r="E17" s="6">
        <v>8.5</v>
      </c>
      <c r="F17" s="6">
        <v>0</v>
      </c>
      <c r="G17" s="6">
        <v>10</v>
      </c>
      <c r="H17" s="6"/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 with 3 half loops</v>
      </c>
      <c r="C18" s="6">
        <v>7.5</v>
      </c>
      <c r="D18" s="6">
        <v>7.5</v>
      </c>
      <c r="E18" s="6">
        <v>8</v>
      </c>
      <c r="F18" s="6">
        <v>0</v>
      </c>
      <c r="G18" s="6">
        <v>10</v>
      </c>
      <c r="H18" s="6"/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UX</v>
      </c>
      <c r="C19" s="6">
        <v>8</v>
      </c>
      <c r="D19" s="6">
        <v>7</v>
      </c>
      <c r="E19" s="6">
        <v>7</v>
      </c>
      <c r="F19" s="6">
        <v>0</v>
      </c>
      <c r="G19" s="6">
        <v>10</v>
      </c>
      <c r="H19" s="6"/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Oval with travelling flip</v>
      </c>
      <c r="C20" s="6">
        <v>8</v>
      </c>
      <c r="D20" s="6">
        <v>8</v>
      </c>
      <c r="E20" s="6">
        <v>8</v>
      </c>
      <c r="F20" s="6">
        <v>0</v>
      </c>
      <c r="G20" s="6">
        <v>10</v>
      </c>
      <c r="H20" s="6"/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Halfroll, opposite roll, opposite half roll</v>
      </c>
      <c r="C21" s="6">
        <v>7.5</v>
      </c>
      <c r="D21" s="6">
        <v>6.5</v>
      </c>
      <c r="E21" s="6">
        <v>7</v>
      </c>
      <c r="F21" s="6">
        <v>0</v>
      </c>
      <c r="G21" s="6">
        <v>10</v>
      </c>
      <c r="H21" s="6"/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Loop with flip</v>
      </c>
      <c r="C22" s="6">
        <v>7.5</v>
      </c>
      <c r="D22" s="6">
        <v>7.5</v>
      </c>
      <c r="E22" s="6">
        <v>7.5</v>
      </c>
      <c r="F22" s="6">
        <v>0</v>
      </c>
      <c r="G22" s="6">
        <v>10</v>
      </c>
      <c r="H22" s="6"/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autorotation with loop</v>
      </c>
      <c r="C23" s="6">
        <v>7</v>
      </c>
      <c r="D23" s="6">
        <v>6</v>
      </c>
      <c r="E23" s="6">
        <v>5</v>
      </c>
      <c r="F23" s="6">
        <v>0</v>
      </c>
      <c r="G23" s="6">
        <v>10</v>
      </c>
      <c r="H23" s="6"/>
    </row>
    <row r="24" spans="1:8">
      <c r="A24" s="5" t="s">
        <v>23</v>
      </c>
      <c r="B24" s="2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/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(SUM(C17:C25))+((SUM(C15:C16))*1.5)</f>
        <v>76.75</v>
      </c>
      <c r="D26" s="6">
        <f>(SUM(D17:D25))+((SUM(D15:D16))*1.5)</f>
        <v>70</v>
      </c>
      <c r="E26" s="6">
        <f>(SUM(E17:E25))+((SUM(E15:E16))*1.5)</f>
        <v>72.75</v>
      </c>
      <c r="F26" s="6">
        <f>SUM(F15:F25)</f>
        <v>0</v>
      </c>
      <c r="G26" s="6">
        <f>SUM(G15:G25)</f>
        <v>90</v>
      </c>
      <c r="H26" s="6"/>
    </row>
    <row r="27" spans="1:8">
      <c r="C27" s="54">
        <f>C26+D26+E26</f>
        <v>219.5</v>
      </c>
      <c r="D27" s="54"/>
      <c r="E27" s="54"/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>
        <v>8</v>
      </c>
      <c r="D31" s="15">
        <v>7</v>
      </c>
      <c r="E31" s="15">
        <v>7.5</v>
      </c>
      <c r="F31" s="15">
        <v>0</v>
      </c>
      <c r="G31" s="15">
        <v>10</v>
      </c>
      <c r="H31" s="15"/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>
        <v>8.5</v>
      </c>
      <c r="D32" s="15">
        <v>7.5</v>
      </c>
      <c r="E32" s="15">
        <v>7</v>
      </c>
      <c r="F32" s="15">
        <v>0</v>
      </c>
      <c r="G32" s="15">
        <v>10</v>
      </c>
      <c r="H32" s="15"/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>
        <v>8</v>
      </c>
      <c r="D33" s="15">
        <v>7.5</v>
      </c>
      <c r="E33" s="15">
        <v>8</v>
      </c>
      <c r="F33" s="15">
        <v>0</v>
      </c>
      <c r="G33" s="15">
        <v>10</v>
      </c>
      <c r="H33" s="15"/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>
        <v>7.5</v>
      </c>
      <c r="D34" s="15">
        <v>7.5</v>
      </c>
      <c r="E34" s="15">
        <v>7.5</v>
      </c>
      <c r="F34" s="15">
        <v>0</v>
      </c>
      <c r="G34" s="15">
        <v>10</v>
      </c>
      <c r="H34" s="15"/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>
        <v>7.5</v>
      </c>
      <c r="D35" s="15">
        <v>7</v>
      </c>
      <c r="E35" s="15">
        <v>7.5</v>
      </c>
      <c r="F35" s="15">
        <v>0</v>
      </c>
      <c r="G35" s="15">
        <v>10</v>
      </c>
      <c r="H35" s="15"/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>
        <v>8</v>
      </c>
      <c r="D36" s="15">
        <v>8</v>
      </c>
      <c r="E36" s="15">
        <v>8</v>
      </c>
      <c r="F36" s="15">
        <v>0</v>
      </c>
      <c r="G36" s="15">
        <v>10</v>
      </c>
      <c r="H36" s="15"/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>
        <v>7.5</v>
      </c>
      <c r="D37" s="15">
        <v>7.5</v>
      </c>
      <c r="E37" s="15">
        <v>8</v>
      </c>
      <c r="F37" s="15">
        <v>0</v>
      </c>
      <c r="G37" s="15">
        <v>10</v>
      </c>
      <c r="H37" s="15"/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>
        <v>7.5</v>
      </c>
      <c r="D38" s="15">
        <v>9</v>
      </c>
      <c r="E38" s="15">
        <v>8</v>
      </c>
      <c r="F38" s="15">
        <v>0</v>
      </c>
      <c r="G38" s="15">
        <v>10</v>
      </c>
      <c r="H38" s="15"/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>
        <v>8</v>
      </c>
      <c r="D39" s="15">
        <v>7</v>
      </c>
      <c r="E39" s="15">
        <v>7.5</v>
      </c>
      <c r="F39" s="15">
        <v>0</v>
      </c>
      <c r="G39" s="15">
        <v>10</v>
      </c>
      <c r="H39" s="15"/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>
        <v>0</v>
      </c>
      <c r="G40" s="15"/>
      <c r="H40" s="15"/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6">
        <f>(SUM(C33:C41))+((SUM(C31:C32))*1.5)</f>
        <v>78.75</v>
      </c>
      <c r="D42" s="6">
        <f>(SUM(D33:D41))+((SUM(D31:D32))*1.5)</f>
        <v>75.25</v>
      </c>
      <c r="E42" s="6">
        <f>(SUM(E33:E41))+((SUM(E31:E32))*1.5)</f>
        <v>76.25</v>
      </c>
      <c r="F42" s="15">
        <f>SUM(F31:F41)</f>
        <v>0</v>
      </c>
      <c r="G42" s="15">
        <v>100</v>
      </c>
      <c r="H42" s="15"/>
    </row>
    <row r="43" spans="1:8">
      <c r="C43" s="54">
        <f>C42+D42+E42</f>
        <v>230.25</v>
      </c>
      <c r="D43" s="54"/>
      <c r="E43" s="54"/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/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/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/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/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/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/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/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/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/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/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 enableFormatConditionsCalculation="0"/>
  <dimension ref="A4:H58"/>
  <sheetViews>
    <sheetView workbookViewId="0">
      <selection activeCell="E40" sqref="E40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Kilpailu!B12</f>
        <v>Anssi Aunola</v>
      </c>
      <c r="C5" s="1" t="s">
        <v>30</v>
      </c>
      <c r="D5">
        <f>SUM(C26:G26)-LARGE(C26:G26,1)-SMALL(C26:G26,1)</f>
        <v>174.5</v>
      </c>
      <c r="E5">
        <f>Tulokset!D30</f>
        <v>0</v>
      </c>
    </row>
    <row r="6" spans="1:8">
      <c r="C6" s="1" t="s">
        <v>32</v>
      </c>
      <c r="D6">
        <f>SUM(C42:G42)-LARGE(C42:G42,1)-SMALL(C42:G42,1)</f>
        <v>192</v>
      </c>
      <c r="E6" s="23" t="e">
        <f>Tulokset!D50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Tulokset!D70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366.5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366.5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Flower</v>
      </c>
      <c r="C15" s="6">
        <v>7.5</v>
      </c>
      <c r="D15" s="6">
        <v>6.5</v>
      </c>
      <c r="E15" s="6">
        <v>5</v>
      </c>
      <c r="F15" s="6">
        <v>0</v>
      </c>
      <c r="G15" s="6">
        <v>10</v>
      </c>
      <c r="H15" s="6"/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Cup</v>
      </c>
      <c r="C16" s="6">
        <v>7</v>
      </c>
      <c r="D16" s="6">
        <v>6.5</v>
      </c>
      <c r="E16" s="6">
        <v>4.5</v>
      </c>
      <c r="F16" s="6">
        <v>0</v>
      </c>
      <c r="G16" s="6">
        <v>10</v>
      </c>
      <c r="H16" s="6"/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Double candle</v>
      </c>
      <c r="C17" s="6">
        <v>7</v>
      </c>
      <c r="D17" s="6">
        <v>6</v>
      </c>
      <c r="E17" s="6">
        <v>6</v>
      </c>
      <c r="F17" s="6">
        <v>0</v>
      </c>
      <c r="G17" s="6">
        <v>10</v>
      </c>
      <c r="H17" s="6"/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 with 3 half loops</v>
      </c>
      <c r="C18" s="6">
        <v>3</v>
      </c>
      <c r="D18" s="6">
        <v>3</v>
      </c>
      <c r="E18" s="6">
        <v>3</v>
      </c>
      <c r="F18" s="6">
        <v>0</v>
      </c>
      <c r="G18" s="6">
        <v>10</v>
      </c>
      <c r="H18" s="6"/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UX</v>
      </c>
      <c r="C19" s="6">
        <v>7</v>
      </c>
      <c r="D19" s="6">
        <v>6</v>
      </c>
      <c r="E19" s="6">
        <v>5.5</v>
      </c>
      <c r="F19" s="6">
        <v>0</v>
      </c>
      <c r="G19" s="6">
        <v>10</v>
      </c>
      <c r="H19" s="6"/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Oval with travelling flip</v>
      </c>
      <c r="C20" s="6">
        <v>7</v>
      </c>
      <c r="D20" s="6">
        <v>6</v>
      </c>
      <c r="E20" s="6">
        <v>6.5</v>
      </c>
      <c r="F20" s="6">
        <v>0</v>
      </c>
      <c r="G20" s="6">
        <v>10</v>
      </c>
      <c r="H20" s="6"/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Halfroll, opposite roll, opposite half roll</v>
      </c>
      <c r="C21" s="6">
        <v>7</v>
      </c>
      <c r="D21" s="6">
        <v>6</v>
      </c>
      <c r="E21" s="6">
        <v>6.5</v>
      </c>
      <c r="F21" s="6">
        <v>0</v>
      </c>
      <c r="G21" s="6">
        <v>10</v>
      </c>
      <c r="H21" s="6"/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Loop with flip</v>
      </c>
      <c r="C22" s="6">
        <v>6.5</v>
      </c>
      <c r="D22" s="6">
        <v>7.5</v>
      </c>
      <c r="E22" s="6">
        <v>6</v>
      </c>
      <c r="F22" s="6">
        <v>0</v>
      </c>
      <c r="G22" s="6">
        <v>10</v>
      </c>
      <c r="H22" s="6"/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autorotation with loop</v>
      </c>
      <c r="C23" s="6">
        <v>5</v>
      </c>
      <c r="D23" s="6">
        <v>4.5</v>
      </c>
      <c r="E23" s="6">
        <v>4</v>
      </c>
      <c r="F23" s="6">
        <v>0</v>
      </c>
      <c r="G23" s="6">
        <v>10</v>
      </c>
      <c r="H23" s="6"/>
    </row>
    <row r="24" spans="1:8">
      <c r="A24" s="5" t="s">
        <v>23</v>
      </c>
      <c r="B24" s="2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/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(SUM(C17:C25))+((SUM(C15:C16))*1.5)</f>
        <v>64.25</v>
      </c>
      <c r="D26" s="6">
        <f>(SUM(D17:D25))+((SUM(D15:D16))*1.5)</f>
        <v>58.5</v>
      </c>
      <c r="E26" s="6">
        <f>(SUM(E17:E25))+((SUM(E15:E16))*1.5)</f>
        <v>51.75</v>
      </c>
      <c r="F26" s="6">
        <f>SUM(F15:F25)</f>
        <v>0</v>
      </c>
      <c r="G26" s="6">
        <f>SUM(G15:G25)</f>
        <v>90</v>
      </c>
      <c r="H26" s="6"/>
    </row>
    <row r="27" spans="1:8">
      <c r="C27" s="54">
        <f>C26+D26+E26</f>
        <v>174.5</v>
      </c>
      <c r="D27" s="54"/>
      <c r="E27" s="54"/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>
        <v>6.5</v>
      </c>
      <c r="D31" s="15">
        <v>6.5</v>
      </c>
      <c r="E31" s="15">
        <v>6</v>
      </c>
      <c r="F31" s="15">
        <v>0</v>
      </c>
      <c r="G31" s="15">
        <v>10</v>
      </c>
      <c r="H31" s="15"/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>
        <v>7</v>
      </c>
      <c r="D32" s="15">
        <v>6</v>
      </c>
      <c r="E32" s="15">
        <v>5</v>
      </c>
      <c r="F32" s="15">
        <v>0</v>
      </c>
      <c r="G32" s="15">
        <v>10</v>
      </c>
      <c r="H32" s="15"/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>
        <v>7</v>
      </c>
      <c r="D33" s="51">
        <v>7</v>
      </c>
      <c r="E33" s="15">
        <v>6.5</v>
      </c>
      <c r="F33" s="15">
        <v>0</v>
      </c>
      <c r="G33" s="15">
        <v>10</v>
      </c>
      <c r="H33" s="15"/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>
        <v>6.5</v>
      </c>
      <c r="D34" s="15">
        <v>5</v>
      </c>
      <c r="E34" s="15">
        <v>5</v>
      </c>
      <c r="F34" s="15">
        <v>0</v>
      </c>
      <c r="G34" s="15">
        <v>10</v>
      </c>
      <c r="H34" s="15"/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>
        <v>7</v>
      </c>
      <c r="D35" s="15">
        <v>8</v>
      </c>
      <c r="E35" s="15">
        <v>6</v>
      </c>
      <c r="F35" s="15">
        <v>0</v>
      </c>
      <c r="G35" s="15">
        <v>10</v>
      </c>
      <c r="H35" s="15"/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>
        <v>6.5</v>
      </c>
      <c r="D36" s="15">
        <v>7</v>
      </c>
      <c r="E36" s="15">
        <v>6.5</v>
      </c>
      <c r="F36" s="15">
        <v>0</v>
      </c>
      <c r="G36" s="15">
        <v>10</v>
      </c>
      <c r="H36" s="15"/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>
        <v>6.5</v>
      </c>
      <c r="D37" s="15">
        <v>6.5</v>
      </c>
      <c r="E37" s="15">
        <v>6.5</v>
      </c>
      <c r="F37" s="15">
        <v>0</v>
      </c>
      <c r="G37" s="15">
        <v>10</v>
      </c>
      <c r="H37" s="15"/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>
        <v>7</v>
      </c>
      <c r="D38" s="15">
        <v>7</v>
      </c>
      <c r="E38" s="15">
        <v>7</v>
      </c>
      <c r="F38" s="15">
        <v>0</v>
      </c>
      <c r="G38" s="15">
        <v>10</v>
      </c>
      <c r="H38" s="15"/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>
        <v>7</v>
      </c>
      <c r="D39" s="15">
        <v>6</v>
      </c>
      <c r="E39" s="15">
        <v>5</v>
      </c>
      <c r="F39" s="15">
        <v>0</v>
      </c>
      <c r="G39" s="15">
        <v>10</v>
      </c>
      <c r="H39" s="15"/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/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/>
    </row>
    <row r="42" spans="1:8">
      <c r="A42" s="15"/>
      <c r="B42" s="16" t="s">
        <v>46</v>
      </c>
      <c r="C42" s="6">
        <f>(SUM(C33:C41))+((SUM(C31:C32))*1.5)</f>
        <v>67.75</v>
      </c>
      <c r="D42" s="6">
        <f>(SUM(D33:D41))+((SUM(D31:D32))*1.5)</f>
        <v>65.25</v>
      </c>
      <c r="E42" s="6">
        <f>(SUM(E33:E41))+((SUM(E31:E32))*1.5)</f>
        <v>59</v>
      </c>
      <c r="F42" s="15">
        <f>SUM(F31:F41)</f>
        <v>0</v>
      </c>
      <c r="G42" s="15">
        <f>SUM(G31:G41)</f>
        <v>90</v>
      </c>
      <c r="H42" s="15"/>
    </row>
    <row r="43" spans="1:8">
      <c r="C43" s="54">
        <f>C42+D42+E42</f>
        <v>192</v>
      </c>
      <c r="D43" s="54"/>
      <c r="E43" s="54"/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/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/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/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/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/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/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/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/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/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/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 enableFormatConditionsCalculation="0"/>
  <dimension ref="A4:H58"/>
  <sheetViews>
    <sheetView topLeftCell="A13" workbookViewId="0">
      <selection activeCell="F39" sqref="F39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Kilpailu!B13</f>
        <v>Ville Vaalte</v>
      </c>
      <c r="C5" s="1" t="s">
        <v>30</v>
      </c>
      <c r="D5">
        <f>SUM(C26:G26)-LARGE(C26:G26,1)-SMALL(C26:G26,1)</f>
        <v>122.5</v>
      </c>
      <c r="E5">
        <f>Tulokset!D31</f>
        <v>0</v>
      </c>
    </row>
    <row r="6" spans="1:8">
      <c r="C6" s="1" t="s">
        <v>32</v>
      </c>
      <c r="D6">
        <f>SUM(C42:G42)-LARGE(C42:G42,1)-SMALL(C42:G42,1)</f>
        <v>108</v>
      </c>
      <c r="E6" s="23" t="e">
        <f>Tulokset!D51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Tulokset!D71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230.5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230.5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Flower</v>
      </c>
      <c r="C15" s="6">
        <v>6</v>
      </c>
      <c r="D15" s="6">
        <v>3.5</v>
      </c>
      <c r="E15" s="6">
        <v>3</v>
      </c>
      <c r="F15" s="6">
        <v>0</v>
      </c>
      <c r="G15" s="6">
        <v>10</v>
      </c>
      <c r="H15" s="6"/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Cup</v>
      </c>
      <c r="C16" s="6">
        <v>5.5</v>
      </c>
      <c r="D16" s="6">
        <v>4</v>
      </c>
      <c r="E16" s="6">
        <v>3</v>
      </c>
      <c r="F16" s="6">
        <v>0</v>
      </c>
      <c r="G16" s="6">
        <v>10</v>
      </c>
      <c r="H16" s="6"/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Double candle</v>
      </c>
      <c r="C17" s="6">
        <v>6.5</v>
      </c>
      <c r="D17" s="6">
        <v>3</v>
      </c>
      <c r="E17" s="6">
        <v>4</v>
      </c>
      <c r="F17" s="6">
        <v>0</v>
      </c>
      <c r="G17" s="6">
        <v>10</v>
      </c>
      <c r="H17" s="6"/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 with 3 half loops</v>
      </c>
      <c r="C18" s="6">
        <v>6.5</v>
      </c>
      <c r="D18" s="6">
        <v>5</v>
      </c>
      <c r="E18" s="6">
        <v>4</v>
      </c>
      <c r="F18" s="6">
        <v>0</v>
      </c>
      <c r="G18" s="6">
        <v>10</v>
      </c>
      <c r="H18" s="6"/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UX</v>
      </c>
      <c r="C19" s="6">
        <v>6</v>
      </c>
      <c r="D19" s="6">
        <v>4</v>
      </c>
      <c r="E19" s="6">
        <v>3</v>
      </c>
      <c r="F19" s="6">
        <v>0</v>
      </c>
      <c r="G19" s="6">
        <v>10</v>
      </c>
      <c r="H19" s="6"/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Oval with travelling flip</v>
      </c>
      <c r="C20" s="6">
        <v>5.5</v>
      </c>
      <c r="D20" s="6">
        <v>5</v>
      </c>
      <c r="E20" s="6">
        <v>3</v>
      </c>
      <c r="F20" s="6">
        <v>0</v>
      </c>
      <c r="G20" s="6">
        <v>10</v>
      </c>
      <c r="H20" s="6"/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Halfroll, opposite roll, opposite half roll</v>
      </c>
      <c r="C21" s="6">
        <v>6.5</v>
      </c>
      <c r="D21" s="6">
        <v>5.5</v>
      </c>
      <c r="E21" s="6">
        <v>4</v>
      </c>
      <c r="F21" s="6">
        <v>0</v>
      </c>
      <c r="G21" s="6">
        <v>10</v>
      </c>
      <c r="H21" s="6"/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Loop with flip</v>
      </c>
      <c r="C22" s="6">
        <v>5.5</v>
      </c>
      <c r="D22" s="6">
        <v>4</v>
      </c>
      <c r="E22" s="6">
        <v>4</v>
      </c>
      <c r="F22" s="6">
        <v>0</v>
      </c>
      <c r="G22" s="6">
        <v>10</v>
      </c>
      <c r="H22" s="6"/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autorotation with loop</v>
      </c>
      <c r="C23" s="6">
        <v>0</v>
      </c>
      <c r="D23" s="6">
        <v>0</v>
      </c>
      <c r="E23" s="6">
        <v>0</v>
      </c>
      <c r="F23" s="6">
        <v>0</v>
      </c>
      <c r="G23" s="6">
        <v>10</v>
      </c>
      <c r="H23" s="6"/>
    </row>
    <row r="24" spans="1:8">
      <c r="A24" s="5" t="s">
        <v>23</v>
      </c>
      <c r="B24" s="2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/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/>
    </row>
    <row r="26" spans="1:8">
      <c r="A26" s="6"/>
      <c r="B26" s="5" t="s">
        <v>46</v>
      </c>
      <c r="C26" s="6">
        <f>(SUM(C17:C25))+((SUM(C15:C16))*1.5)</f>
        <v>53.75</v>
      </c>
      <c r="D26" s="6">
        <f>(SUM(D17:D25))+((SUM(D15:D16))*1.5)</f>
        <v>37.75</v>
      </c>
      <c r="E26" s="6">
        <f>(SUM(E17:E25))+((SUM(E15:E16))*1.5)</f>
        <v>31</v>
      </c>
      <c r="F26" s="6">
        <f>SUM(F15:F25)</f>
        <v>0</v>
      </c>
      <c r="G26" s="6">
        <f>SUM(G15:G25)</f>
        <v>90</v>
      </c>
      <c r="H26" s="6"/>
    </row>
    <row r="27" spans="1:8">
      <c r="C27" s="54">
        <f>C26+D26+E26</f>
        <v>122.5</v>
      </c>
      <c r="D27" s="54"/>
      <c r="E27" s="54"/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>
        <v>6.5</v>
      </c>
      <c r="D31" s="15">
        <v>3</v>
      </c>
      <c r="E31" s="15">
        <v>1</v>
      </c>
      <c r="F31" s="15">
        <v>0</v>
      </c>
      <c r="G31" s="15">
        <v>10</v>
      </c>
      <c r="H31" s="15"/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>
        <v>6.5</v>
      </c>
      <c r="D32" s="15">
        <v>4</v>
      </c>
      <c r="E32" s="15">
        <v>2</v>
      </c>
      <c r="F32" s="15">
        <v>0</v>
      </c>
      <c r="G32" s="15">
        <v>10</v>
      </c>
      <c r="H32" s="15"/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>
        <v>6</v>
      </c>
      <c r="D33" s="15">
        <v>2</v>
      </c>
      <c r="E33" s="15">
        <v>3</v>
      </c>
      <c r="F33" s="15">
        <v>0</v>
      </c>
      <c r="G33" s="15">
        <v>10</v>
      </c>
      <c r="H33" s="15"/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>
        <v>6</v>
      </c>
      <c r="D34" s="15">
        <v>3.5</v>
      </c>
      <c r="E34" s="15">
        <v>3</v>
      </c>
      <c r="F34" s="15">
        <v>0</v>
      </c>
      <c r="G34" s="15">
        <v>10</v>
      </c>
      <c r="H34" s="15"/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>
        <v>6.5</v>
      </c>
      <c r="D35" s="15">
        <v>5</v>
      </c>
      <c r="E35" s="15">
        <v>5</v>
      </c>
      <c r="F35" s="15">
        <v>0</v>
      </c>
      <c r="G35" s="15">
        <v>10</v>
      </c>
      <c r="H35" s="15"/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>
        <v>6</v>
      </c>
      <c r="D36" s="15">
        <v>4</v>
      </c>
      <c r="E36" s="15">
        <v>3</v>
      </c>
      <c r="F36" s="15">
        <v>0</v>
      </c>
      <c r="G36" s="15">
        <v>10</v>
      </c>
      <c r="H36" s="15"/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>
        <v>6</v>
      </c>
      <c r="D37" s="15">
        <v>4.5</v>
      </c>
      <c r="E37" s="15">
        <v>4.5</v>
      </c>
      <c r="F37" s="15">
        <v>0</v>
      </c>
      <c r="G37" s="15">
        <v>10</v>
      </c>
      <c r="H37" s="15"/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>
        <v>3</v>
      </c>
      <c r="D38" s="15">
        <v>1.5</v>
      </c>
      <c r="E38" s="15">
        <v>1</v>
      </c>
      <c r="F38" s="15">
        <v>0</v>
      </c>
      <c r="G38" s="15">
        <v>10</v>
      </c>
      <c r="H38" s="15"/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>
        <v>0</v>
      </c>
      <c r="D39" s="15">
        <v>0</v>
      </c>
      <c r="E39" s="15">
        <v>0</v>
      </c>
      <c r="F39" s="15">
        <v>0</v>
      </c>
      <c r="G39" s="15">
        <v>10</v>
      </c>
      <c r="H39" s="15"/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>
        <v>0</v>
      </c>
      <c r="G40" s="15"/>
      <c r="H40" s="15"/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/>
    </row>
    <row r="42" spans="1:8">
      <c r="A42" s="15"/>
      <c r="B42" s="16" t="s">
        <v>46</v>
      </c>
      <c r="C42" s="6">
        <f>(SUM(C33:C41))+((SUM(C31:C32))*1.5)</f>
        <v>53</v>
      </c>
      <c r="D42" s="6">
        <f>(SUM(D33:D41))+((SUM(D31:D32))*1.5)</f>
        <v>31</v>
      </c>
      <c r="E42" s="6">
        <f>(SUM(E33:E41))+((SUM(E31:E32))*1.5)</f>
        <v>24</v>
      </c>
      <c r="F42" s="15">
        <f>SUM(F31:F41)</f>
        <v>0</v>
      </c>
      <c r="G42" s="15">
        <f>SUM(G31:G41)</f>
        <v>90</v>
      </c>
      <c r="H42" s="15"/>
    </row>
    <row r="43" spans="1:8">
      <c r="C43" s="54">
        <f>C42+D42+E42</f>
        <v>108</v>
      </c>
      <c r="D43" s="54"/>
      <c r="E43" s="54"/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/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/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/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/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/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/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/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/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/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/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/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 enableFormatConditionsCalculation="0"/>
  <dimension ref="A4:H58"/>
  <sheetViews>
    <sheetView topLeftCell="A12" workbookViewId="0">
      <selection activeCell="E39" sqref="E39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Kilpailu!B14</f>
        <v>Anssi Kärnä</v>
      </c>
      <c r="C5" s="1" t="s">
        <v>30</v>
      </c>
      <c r="D5">
        <f>SUM(C26:G26)-LARGE(C26:G26,1)-SMALL(C26:G26,1)</f>
        <v>92.5</v>
      </c>
      <c r="E5">
        <f>Tulokset!D32</f>
        <v>0</v>
      </c>
    </row>
    <row r="6" spans="1:8">
      <c r="C6" s="1" t="s">
        <v>32</v>
      </c>
      <c r="D6">
        <f>SUM(C42:G42)-LARGE(C42:G42,1)-SMALL(C42:G42,1)</f>
        <v>84</v>
      </c>
      <c r="E6" s="23" t="e">
        <f>Tulokset!D52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Tulokset!D72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176.5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176.5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Flower</v>
      </c>
      <c r="C15" s="6">
        <v>0</v>
      </c>
      <c r="D15" s="6">
        <v>0</v>
      </c>
      <c r="E15" s="6">
        <v>0</v>
      </c>
      <c r="F15" s="6">
        <v>0</v>
      </c>
      <c r="G15" s="6">
        <v>10</v>
      </c>
      <c r="H15" s="6"/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Cup</v>
      </c>
      <c r="C16" s="6">
        <v>0</v>
      </c>
      <c r="D16" s="6">
        <v>0</v>
      </c>
      <c r="E16" s="6">
        <v>0</v>
      </c>
      <c r="F16" s="6">
        <v>0</v>
      </c>
      <c r="G16" s="6">
        <v>10</v>
      </c>
      <c r="H16" s="6"/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Double candle</v>
      </c>
      <c r="C17" s="6">
        <v>5.5</v>
      </c>
      <c r="D17" s="6">
        <v>3</v>
      </c>
      <c r="E17" s="6">
        <v>4.5</v>
      </c>
      <c r="F17" s="6">
        <v>0</v>
      </c>
      <c r="G17" s="6">
        <v>10</v>
      </c>
      <c r="H17" s="6"/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Pullback with 3 half loops</v>
      </c>
      <c r="C18" s="6">
        <v>6</v>
      </c>
      <c r="D18" s="6">
        <v>5.5</v>
      </c>
      <c r="E18" s="6">
        <v>4</v>
      </c>
      <c r="F18" s="6">
        <v>0</v>
      </c>
      <c r="G18" s="6">
        <v>10</v>
      </c>
      <c r="H18" s="6"/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UX</v>
      </c>
      <c r="C19" s="6">
        <v>5</v>
      </c>
      <c r="D19" s="6">
        <v>3.5</v>
      </c>
      <c r="E19" s="6">
        <v>3</v>
      </c>
      <c r="F19" s="6">
        <v>0</v>
      </c>
      <c r="G19" s="6">
        <v>10</v>
      </c>
      <c r="H19" s="6"/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Oval with travelling flip</v>
      </c>
      <c r="C20" s="6">
        <v>6</v>
      </c>
      <c r="D20" s="6">
        <v>5.5</v>
      </c>
      <c r="E20" s="6">
        <v>4</v>
      </c>
      <c r="F20" s="6">
        <v>0</v>
      </c>
      <c r="G20" s="6">
        <v>10</v>
      </c>
      <c r="H20" s="6"/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>Halfroll, opposite roll, opposite half roll</v>
      </c>
      <c r="C21" s="6">
        <v>7</v>
      </c>
      <c r="D21" s="6">
        <v>4</v>
      </c>
      <c r="E21" s="6">
        <v>5</v>
      </c>
      <c r="F21" s="6">
        <v>0</v>
      </c>
      <c r="G21" s="6">
        <v>10</v>
      </c>
      <c r="H21" s="6"/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>Loop with flip</v>
      </c>
      <c r="C22" s="6">
        <v>6</v>
      </c>
      <c r="D22" s="6">
        <v>6</v>
      </c>
      <c r="E22" s="6">
        <v>4</v>
      </c>
      <c r="F22" s="6">
        <v>0</v>
      </c>
      <c r="G22" s="6">
        <v>10</v>
      </c>
      <c r="H22" s="6"/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>autorotation with loop</v>
      </c>
      <c r="C23" s="6">
        <v>2</v>
      </c>
      <c r="D23" s="6">
        <v>2</v>
      </c>
      <c r="E23" s="6">
        <v>1</v>
      </c>
      <c r="F23" s="6">
        <v>0</v>
      </c>
      <c r="G23" s="6">
        <v>10</v>
      </c>
      <c r="H23" s="6"/>
    </row>
    <row r="24" spans="1:8">
      <c r="A24" s="5" t="s">
        <v>23</v>
      </c>
      <c r="B24" s="2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/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(SUM(C17:C25))+((SUM(C15:C16))*1.5)</f>
        <v>37.5</v>
      </c>
      <c r="D26" s="6">
        <f>(SUM(D17:D25))+((SUM(D15:D16))*1.5)</f>
        <v>29.5</v>
      </c>
      <c r="E26" s="6">
        <f>(SUM(E17:E25))+((SUM(E15:E16))*1.5)</f>
        <v>25.5</v>
      </c>
      <c r="F26" s="6">
        <f>SUM(F15:F25)</f>
        <v>0</v>
      </c>
      <c r="G26" s="6">
        <f>SUM(G15:G25)</f>
        <v>90</v>
      </c>
      <c r="H26" s="6"/>
    </row>
    <row r="27" spans="1:8">
      <c r="C27" s="54">
        <f>C26+D26+E26</f>
        <v>92.5</v>
      </c>
      <c r="D27" s="54"/>
      <c r="E27" s="54"/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>
        <v>0</v>
      </c>
      <c r="D31" s="15">
        <v>0</v>
      </c>
      <c r="E31" s="15">
        <v>0</v>
      </c>
      <c r="F31" s="15">
        <v>0</v>
      </c>
      <c r="G31" s="15">
        <v>10</v>
      </c>
      <c r="H31" s="15"/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>
        <v>0</v>
      </c>
      <c r="D32" s="15">
        <v>0</v>
      </c>
      <c r="E32" s="15">
        <v>0</v>
      </c>
      <c r="F32" s="15">
        <v>0</v>
      </c>
      <c r="G32" s="15">
        <v>10</v>
      </c>
      <c r="H32" s="15"/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>
        <v>6</v>
      </c>
      <c r="D33" s="15">
        <v>4.5</v>
      </c>
      <c r="E33" s="15">
        <v>4</v>
      </c>
      <c r="F33" s="15">
        <v>0</v>
      </c>
      <c r="G33" s="15">
        <v>10</v>
      </c>
      <c r="H33" s="15"/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>
        <v>2</v>
      </c>
      <c r="D34" s="15">
        <v>3</v>
      </c>
      <c r="E34" s="15">
        <v>2</v>
      </c>
      <c r="F34" s="15">
        <v>0</v>
      </c>
      <c r="G34" s="15">
        <v>10</v>
      </c>
      <c r="H34" s="15"/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>
        <v>5</v>
      </c>
      <c r="D35" s="15">
        <v>4</v>
      </c>
      <c r="E35" s="15">
        <v>3</v>
      </c>
      <c r="F35" s="15">
        <v>0</v>
      </c>
      <c r="G35" s="15">
        <v>10</v>
      </c>
      <c r="H35" s="15"/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>
        <v>5</v>
      </c>
      <c r="D36" s="15">
        <v>4.5</v>
      </c>
      <c r="E36" s="15">
        <v>3</v>
      </c>
      <c r="F36" s="15">
        <v>0</v>
      </c>
      <c r="G36" s="15">
        <v>10</v>
      </c>
      <c r="H36" s="15"/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>
        <v>5</v>
      </c>
      <c r="D37" s="15">
        <v>6</v>
      </c>
      <c r="E37" s="15">
        <v>4</v>
      </c>
      <c r="F37" s="15">
        <v>0</v>
      </c>
      <c r="G37" s="15">
        <v>10</v>
      </c>
      <c r="H37" s="15"/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>
        <v>6</v>
      </c>
      <c r="D38" s="15">
        <v>6</v>
      </c>
      <c r="E38" s="15">
        <v>4</v>
      </c>
      <c r="F38" s="15">
        <v>0</v>
      </c>
      <c r="G38" s="15">
        <v>10</v>
      </c>
      <c r="H38" s="15"/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>
        <v>3</v>
      </c>
      <c r="D39" s="15">
        <v>2</v>
      </c>
      <c r="E39" s="15">
        <v>2</v>
      </c>
      <c r="F39" s="15">
        <v>0</v>
      </c>
      <c r="G39" s="15">
        <v>10</v>
      </c>
      <c r="H39" s="15"/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/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/>
    </row>
    <row r="42" spans="1:8">
      <c r="A42" s="15"/>
      <c r="B42" s="16" t="s">
        <v>46</v>
      </c>
      <c r="C42" s="6">
        <f>(SUM(C33:C41))+((SUM(C31:C32))*1.5)</f>
        <v>32</v>
      </c>
      <c r="D42" s="6">
        <f>(SUM(D33:D41))+((SUM(D31:D32))*1.5)</f>
        <v>30</v>
      </c>
      <c r="E42" s="6">
        <f>(SUM(E33:E41))+((SUM(E31:E32))*1.5)</f>
        <v>22</v>
      </c>
      <c r="F42" s="15">
        <f>SUM(F31:F41)</f>
        <v>0</v>
      </c>
      <c r="G42" s="15">
        <f>SUM(G31:G41)</f>
        <v>90</v>
      </c>
      <c r="H42" s="15"/>
    </row>
    <row r="43" spans="1:8">
      <c r="C43" s="54">
        <f>C42+D42+E42</f>
        <v>84</v>
      </c>
      <c r="D43" s="54"/>
      <c r="E43" s="54"/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/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/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/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/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/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/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/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/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/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/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/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 enableFormatConditionsCalculation="0"/>
  <dimension ref="A4:H58"/>
  <sheetViews>
    <sheetView topLeftCell="A25" workbookViewId="0">
      <selection activeCell="C47" sqref="C47:G56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Kilpailu!B15</f>
        <v>0</v>
      </c>
      <c r="C5" s="1" t="s">
        <v>30</v>
      </c>
      <c r="D5">
        <f>SUM(C26:G26)-LARGE(C26:G26,1)-SMALL(C26:G26,1)</f>
        <v>0</v>
      </c>
      <c r="E5" t="e">
        <f>Tulokset!D33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Tulokset!D53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Tulokset!D73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9" enableFormatConditionsCalculation="0"/>
  <dimension ref="A4:H58"/>
  <sheetViews>
    <sheetView topLeftCell="A36" workbookViewId="0">
      <selection activeCell="G47" sqref="G47:G56"/>
    </sheetView>
  </sheetViews>
  <sheetFormatPr baseColWidth="10" defaultColWidth="8.83203125" defaultRowHeight="14" x14ac:dyDescent="0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Kilpailu!B16</f>
        <v>0</v>
      </c>
      <c r="C5" s="1" t="s">
        <v>30</v>
      </c>
      <c r="D5">
        <f>SUM(C26:G26)-LARGE(C26:G26,1)-SMALL(C26:G26,1)</f>
        <v>0</v>
      </c>
      <c r="E5" s="14" t="e">
        <f>Tulokset!D34</f>
        <v>#DIV/0!</v>
      </c>
    </row>
    <row r="6" spans="1:8">
      <c r="C6" s="1" t="s">
        <v>32</v>
      </c>
      <c r="D6">
        <f>SUM(C42:G42)-LARGE(C42:G42,1)-SMALL(C42:G42,1)</f>
        <v>0</v>
      </c>
      <c r="E6" s="23" t="e">
        <f>Tulokset!D54</f>
        <v>#DIV/0!</v>
      </c>
    </row>
    <row r="7" spans="1:8">
      <c r="A7" s="1" t="s">
        <v>10</v>
      </c>
      <c r="B7" t="str">
        <f>Kilpailu!B4</f>
        <v>Vesivehmaa</v>
      </c>
      <c r="C7" s="1" t="s">
        <v>33</v>
      </c>
      <c r="D7">
        <f>SUM(C58:G58)-LARGE(C58:G58,1)-SMALL(C58:G58,1)</f>
        <v>0</v>
      </c>
      <c r="E7" s="23">
        <f>Tulokset!D74</f>
        <v>0</v>
      </c>
    </row>
    <row r="8" spans="1:8">
      <c r="A8" s="1" t="s">
        <v>11</v>
      </c>
      <c r="B8" s="10">
        <f>Kilpailu!B5</f>
        <v>42224</v>
      </c>
    </row>
    <row r="9" spans="1:8">
      <c r="A9" s="1" t="s">
        <v>55</v>
      </c>
      <c r="B9" t="str">
        <f>Kilpailu!B6</f>
        <v>F3C-P</v>
      </c>
      <c r="C9" s="1" t="s">
        <v>35</v>
      </c>
      <c r="D9" s="2">
        <f>SUM(D5:D7)</f>
        <v>0</v>
      </c>
      <c r="E9" s="24" t="e">
        <f>SUM(E5:E7)</f>
        <v>#DIV/0!</v>
      </c>
    </row>
    <row r="10" spans="1:8">
      <c r="C10" s="1" t="s">
        <v>36</v>
      </c>
      <c r="D10" s="3">
        <f>SMALL(D5:D7,1)</f>
        <v>0</v>
      </c>
      <c r="E10" s="25" t="e">
        <f>SMALL(E5:E7,1)</f>
        <v>#DIV/0!</v>
      </c>
    </row>
    <row r="11" spans="1:8">
      <c r="C11" s="1" t="s">
        <v>37</v>
      </c>
      <c r="D11">
        <f>SUM(D5:D7)-D10</f>
        <v>0</v>
      </c>
      <c r="E11" s="23" t="e">
        <f>SUM(E5:E7)-E10</f>
        <v>#DIV/0!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Flower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5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Cup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5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Double candle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Pullback with 3 half loops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UX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Oval with travelling flip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>Halfroll, opposite roll, opposite half roll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>Loop with flip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>autorotation with loop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>
        <f>IF(Kilpailu!$B$6 =Kilpailu!$A$79,Kilpailu!B39,IF(Kilpailu!$B$6 =Kilpailu!$A$80,Kilpailu!B54,IF(Kilpailu!$B$6 =Kilpailu!$A$81,Kilpailu!B69,"")))</f>
        <v>0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Flower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5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Cup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5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Double candle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Pullback with 3 half loops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UX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Oval with travelling flip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>Halfroll, opposite roll, opposite half roll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>Loop with flip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>autorotation with loop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>
        <f>IF(Kilpailu!$B$6 =Kilpailu!$A$79,Kilpailu!B39,IF(Kilpailu!$B$6 =Kilpailu!$A$80,Kilpailu!B54,IF(Kilpailu!$B$6 =Kilpailu!$A$81,Kilpailu!B69,"")))</f>
        <v>0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Flower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5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Cup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Double candle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Pullback with 3 half loops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UX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Oval with travelling flip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>Halfroll, opposite roll, opposite half roll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>Loop with flip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>autorotation with loop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>
        <f>IF(Kilpailu!$B$6 =Kilpailu!$A$79,Kilpailu!B39,IF(Kilpailu!$B$6 =Kilpailu!$A$80,Kilpailu!B54,IF(Kilpailu!$B$6 =Kilpailu!$A$81,Kilpailu!B69,"")))</f>
        <v>0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Kilpailu</vt:lpstr>
      <vt:lpstr>Tulokset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Arvostelu lomakkeet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Timo</dc:creator>
  <cp:keywords/>
  <cp:lastModifiedBy>Jukka Heikkilä</cp:lastModifiedBy>
  <cp:lastPrinted>2015-08-07T17:23:04Z</cp:lastPrinted>
  <dcterms:created xsi:type="dcterms:W3CDTF">2008-06-05T19:52:34Z</dcterms:created>
  <dcterms:modified xsi:type="dcterms:W3CDTF">2015-08-10T18:09:50Z</dcterms:modified>
</cp:coreProperties>
</file>