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checkCompatibility="1" autoCompressPictures="0"/>
  <bookViews>
    <workbookView xWindow="0" yWindow="0" windowWidth="25600" windowHeight="14360" tabRatio="841" activeTab="6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0001" concurrentCalc="0"/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2" l="1"/>
  <c r="D7" i="2"/>
  <c r="C58" i="7"/>
  <c r="D58" i="7"/>
  <c r="E58" i="7"/>
  <c r="C59" i="7"/>
  <c r="C42" i="7"/>
  <c r="D42" i="7"/>
  <c r="E42" i="7"/>
  <c r="C43" i="7"/>
  <c r="C26" i="7"/>
  <c r="D26" i="7"/>
  <c r="E26" i="7"/>
  <c r="C27" i="7"/>
  <c r="C42" i="6"/>
  <c r="D42" i="6"/>
  <c r="E42" i="6"/>
  <c r="C43" i="6"/>
  <c r="C26" i="6"/>
  <c r="D26" i="6"/>
  <c r="E26" i="6"/>
  <c r="C27" i="6"/>
  <c r="C42" i="5"/>
  <c r="D42" i="5"/>
  <c r="E42" i="5"/>
  <c r="C43" i="5"/>
  <c r="C26" i="5"/>
  <c r="D26" i="5"/>
  <c r="E26" i="5"/>
  <c r="C27" i="5"/>
  <c r="C42" i="4"/>
  <c r="D42" i="4"/>
  <c r="E42" i="4"/>
  <c r="C43" i="4"/>
  <c r="C26" i="4"/>
  <c r="D26" i="4"/>
  <c r="E26" i="4"/>
  <c r="C27" i="4"/>
  <c r="C43" i="2"/>
  <c r="C27" i="2"/>
  <c r="E26" i="2"/>
  <c r="D26" i="2"/>
  <c r="C26" i="2"/>
  <c r="E42" i="2"/>
  <c r="D42" i="2"/>
  <c r="C42" i="2"/>
  <c r="H41" i="2"/>
  <c r="F42" i="2"/>
  <c r="G42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B5" i="2"/>
  <c r="G58" i="2"/>
  <c r="B8" i="2"/>
  <c r="B9" i="2"/>
  <c r="F58" i="2"/>
  <c r="E58" i="2"/>
  <c r="D58" i="2"/>
  <c r="C58" i="2"/>
  <c r="D10" i="2"/>
  <c r="D11" i="2"/>
  <c r="D9" i="2"/>
  <c r="F26" i="6"/>
  <c r="G26" i="6"/>
  <c r="D5" i="6"/>
  <c r="F26" i="7"/>
  <c r="G26" i="7"/>
  <c r="D5" i="7"/>
  <c r="E5" i="2"/>
  <c r="F42" i="5"/>
  <c r="G42" i="5"/>
  <c r="D6" i="5"/>
  <c r="F42" i="6"/>
  <c r="G42" i="6"/>
  <c r="D6" i="6"/>
  <c r="F42" i="7"/>
  <c r="G42" i="7"/>
  <c r="D6" i="7"/>
  <c r="F42" i="4"/>
  <c r="D6" i="4"/>
  <c r="D48" i="3"/>
  <c r="E6" i="2"/>
  <c r="C58" i="4"/>
  <c r="D58" i="4"/>
  <c r="E58" i="4"/>
  <c r="F58" i="4"/>
  <c r="G58" i="4"/>
  <c r="D7" i="4"/>
  <c r="F58" i="7"/>
  <c r="G58" i="7"/>
  <c r="D7" i="7"/>
  <c r="C58" i="5"/>
  <c r="D58" i="5"/>
  <c r="E58" i="5"/>
  <c r="F58" i="5"/>
  <c r="G58" i="5"/>
  <c r="D7" i="5"/>
  <c r="C58" i="6"/>
  <c r="D58" i="6"/>
  <c r="E58" i="6"/>
  <c r="F58" i="6"/>
  <c r="G58" i="6"/>
  <c r="D7" i="6"/>
  <c r="D68" i="3"/>
  <c r="E7" i="2"/>
  <c r="E10" i="2"/>
  <c r="E11" i="2"/>
  <c r="E9" i="2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26" i="12"/>
  <c r="D26" i="12"/>
  <c r="E26" i="12"/>
  <c r="F26" i="12"/>
  <c r="G26" i="12"/>
  <c r="D5" i="12"/>
  <c r="C57" i="3"/>
  <c r="C26" i="13"/>
  <c r="D26" i="13"/>
  <c r="E26" i="13"/>
  <c r="F26" i="13"/>
  <c r="G26" i="13"/>
  <c r="D5" i="13"/>
  <c r="C58" i="3"/>
  <c r="C26" i="14"/>
  <c r="D26" i="14"/>
  <c r="E26" i="14"/>
  <c r="F26" i="14"/>
  <c r="G26" i="14"/>
  <c r="D5" i="14"/>
  <c r="C59" i="3"/>
  <c r="C26" i="15"/>
  <c r="D26" i="15"/>
  <c r="E26" i="15"/>
  <c r="F26" i="15"/>
  <c r="G26" i="15"/>
  <c r="D5" i="15"/>
  <c r="C60" i="3"/>
  <c r="C26" i="16"/>
  <c r="D26" i="16"/>
  <c r="E26" i="16"/>
  <c r="F26" i="16"/>
  <c r="G26" i="16"/>
  <c r="D5" i="16"/>
  <c r="C61" i="3"/>
  <c r="C26" i="17"/>
  <c r="D26" i="17"/>
  <c r="E26" i="17"/>
  <c r="F26" i="17"/>
  <c r="G26" i="17"/>
  <c r="D5" i="17"/>
  <c r="C6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C37" i="3"/>
  <c r="D37" i="3"/>
  <c r="E5" i="12"/>
  <c r="D57" i="3"/>
  <c r="E6" i="12"/>
  <c r="D77" i="3"/>
  <c r="E7" i="12"/>
  <c r="E9" i="12"/>
  <c r="E10" i="12"/>
  <c r="E11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C38" i="3"/>
  <c r="D38" i="3"/>
  <c r="E5" i="13"/>
  <c r="D58" i="3"/>
  <c r="E6" i="13"/>
  <c r="D78" i="3"/>
  <c r="E7" i="13"/>
  <c r="E10" i="13"/>
  <c r="E11" i="13"/>
  <c r="E9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C39" i="3"/>
  <c r="D39" i="3"/>
  <c r="E5" i="14"/>
  <c r="D59" i="3"/>
  <c r="E6" i="14"/>
  <c r="D79" i="3"/>
  <c r="E7" i="14"/>
  <c r="E10" i="14"/>
  <c r="E11" i="14"/>
  <c r="E9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C40" i="3"/>
  <c r="D40" i="3"/>
  <c r="E5" i="15"/>
  <c r="D60" i="3"/>
  <c r="E6" i="15"/>
  <c r="D80" i="3"/>
  <c r="E7" i="15"/>
  <c r="E10" i="15"/>
  <c r="E11" i="15"/>
  <c r="E9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C41" i="3"/>
  <c r="D41" i="3"/>
  <c r="E5" i="16"/>
  <c r="D61" i="3"/>
  <c r="E6" i="16"/>
  <c r="D81" i="3"/>
  <c r="E7" i="16"/>
  <c r="E9" i="16"/>
  <c r="E10" i="16"/>
  <c r="E11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C42" i="3"/>
  <c r="D42" i="3"/>
  <c r="E5" i="17"/>
  <c r="D62" i="3"/>
  <c r="E6" i="17"/>
  <c r="D82" i="3"/>
  <c r="E7" i="17"/>
  <c r="E10" i="17"/>
  <c r="E11" i="17"/>
  <c r="E9" i="17"/>
  <c r="H25" i="4"/>
  <c r="H57" i="4"/>
  <c r="H41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G26" i="4"/>
  <c r="F26" i="4"/>
  <c r="B9" i="4"/>
  <c r="B7" i="4"/>
  <c r="B8" i="4"/>
  <c r="D5" i="4"/>
  <c r="D9" i="4"/>
  <c r="D10" i="4"/>
  <c r="D11" i="4"/>
  <c r="E5" i="4"/>
  <c r="D49" i="3"/>
  <c r="E6" i="4"/>
  <c r="D69" i="3"/>
  <c r="E7" i="4"/>
  <c r="E9" i="4"/>
  <c r="E10" i="4"/>
  <c r="E11" i="4"/>
  <c r="G26" i="5"/>
  <c r="H57" i="5"/>
  <c r="H2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F26" i="5"/>
  <c r="B9" i="5"/>
  <c r="B7" i="5"/>
  <c r="B8" i="5"/>
  <c r="D5" i="5"/>
  <c r="D9" i="5"/>
  <c r="D10" i="5"/>
  <c r="D11" i="5"/>
  <c r="E5" i="5"/>
  <c r="D50" i="3"/>
  <c r="E6" i="5"/>
  <c r="D70" i="3"/>
  <c r="E7" i="5"/>
  <c r="E10" i="5"/>
  <c r="E11" i="5"/>
  <c r="E9" i="5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E5" i="6"/>
  <c r="D51" i="3"/>
  <c r="E6" i="6"/>
  <c r="D71" i="3"/>
  <c r="E7" i="6"/>
  <c r="E9" i="6"/>
  <c r="E10" i="6"/>
  <c r="E11" i="6"/>
  <c r="H2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E5" i="7"/>
  <c r="D52" i="3"/>
  <c r="E6" i="7"/>
  <c r="E7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G26" i="8"/>
  <c r="F26" i="8"/>
  <c r="E26" i="8"/>
  <c r="D26" i="8"/>
  <c r="C26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5" i="8"/>
  <c r="D10" i="8"/>
  <c r="D9" i="8"/>
  <c r="D11" i="8"/>
  <c r="C33" i="3"/>
  <c r="D33" i="3"/>
  <c r="E5" i="8"/>
  <c r="D53" i="3"/>
  <c r="E6" i="8"/>
  <c r="D73" i="3"/>
  <c r="E7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G26" i="9"/>
  <c r="F26" i="9"/>
  <c r="E26" i="9"/>
  <c r="D26" i="9"/>
  <c r="C26" i="9"/>
  <c r="D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C34" i="3"/>
  <c r="D34" i="3"/>
  <c r="E5" i="9"/>
  <c r="D54" i="3"/>
  <c r="E6" i="9"/>
  <c r="D74" i="3"/>
  <c r="E7" i="9"/>
  <c r="E10" i="9"/>
  <c r="E11" i="9"/>
  <c r="E9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G26" i="10"/>
  <c r="F26" i="10"/>
  <c r="E26" i="10"/>
  <c r="D26" i="10"/>
  <c r="C26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5" i="10"/>
  <c r="D10" i="10"/>
  <c r="D11" i="10"/>
  <c r="B8" i="10"/>
  <c r="D9" i="10"/>
  <c r="C35" i="3"/>
  <c r="D35" i="3"/>
  <c r="E5" i="10"/>
  <c r="D55" i="3"/>
  <c r="E6" i="10"/>
  <c r="D75" i="3"/>
  <c r="E7" i="10"/>
  <c r="E9" i="10"/>
  <c r="E10" i="10"/>
  <c r="E11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G26" i="11"/>
  <c r="F26" i="11"/>
  <c r="E26" i="11"/>
  <c r="D26" i="11"/>
  <c r="C26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5" i="11"/>
  <c r="D10" i="11"/>
  <c r="D11" i="11"/>
  <c r="B8" i="11"/>
  <c r="D9" i="11"/>
  <c r="C36" i="3"/>
  <c r="D36" i="3"/>
  <c r="E5" i="11"/>
  <c r="D56" i="3"/>
  <c r="E6" i="11"/>
  <c r="D76" i="3"/>
  <c r="E7" i="11"/>
  <c r="E9" i="11"/>
  <c r="E10" i="11"/>
  <c r="E11" i="11"/>
  <c r="B32" i="19"/>
  <c r="B17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F74" i="3"/>
  <c r="F73" i="3"/>
  <c r="E73" i="3"/>
  <c r="E74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H32" i="3"/>
  <c r="I51" i="3"/>
  <c r="H51" i="3"/>
  <c r="I31" i="3"/>
  <c r="H31" i="3"/>
  <c r="I50" i="3"/>
  <c r="H50" i="3"/>
  <c r="I30" i="3"/>
  <c r="H30" i="3"/>
  <c r="I49" i="3"/>
  <c r="H49" i="3"/>
  <c r="I29" i="3"/>
  <c r="H29" i="3"/>
  <c r="F4" i="3"/>
  <c r="B4" i="3"/>
  <c r="I48" i="3"/>
  <c r="I28" i="3"/>
  <c r="H48" i="3"/>
  <c r="H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D4" i="3"/>
  <c r="I14" i="3"/>
  <c r="G21" i="3"/>
  <c r="F18" i="3"/>
  <c r="I32" i="3"/>
  <c r="E18" i="3"/>
  <c r="C20" i="3"/>
  <c r="I9" i="3"/>
  <c r="H9" i="3"/>
  <c r="C18" i="3"/>
  <c r="E21" i="3"/>
  <c r="C21" i="3"/>
  <c r="E20" i="3"/>
  <c r="E17" i="3"/>
  <c r="G17" i="3"/>
  <c r="I17" i="3"/>
  <c r="G19" i="3"/>
  <c r="H13" i="3"/>
  <c r="I8" i="3"/>
  <c r="H10" i="3"/>
  <c r="I10" i="3"/>
  <c r="H11" i="3"/>
  <c r="E13" i="3"/>
  <c r="G13" i="3"/>
  <c r="I13" i="3"/>
  <c r="F13" i="3"/>
  <c r="H12" i="3"/>
  <c r="I12" i="3"/>
  <c r="I11" i="3"/>
  <c r="H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J32" i="3"/>
  <c r="D18" i="3"/>
  <c r="D22" i="3"/>
  <c r="D21" i="3"/>
  <c r="D19" i="3"/>
  <c r="D20" i="3"/>
  <c r="D17" i="3"/>
  <c r="D16" i="3"/>
  <c r="D15" i="3"/>
  <c r="D14" i="3"/>
  <c r="D13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<sst xmlns="http://schemas.openxmlformats.org/spreadsheetml/2006/main" count="1295" uniqueCount="96">
  <si>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</si>
  <si>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</si>
  <si>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</si>
  <si>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</si>
  <si>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</si>
  <si>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</si>
  <si>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</si>
  <si>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</si>
  <si>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</si>
  <si>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</si>
  <si>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</si>
  <si>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</si>
  <si>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</si>
  <si>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</si>
  <si>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</si>
  <si>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</si>
  <si>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</si>
  <si>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</si>
  <si>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</si>
  <si>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</si>
  <si>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</si>
  <si>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</si>
  <si>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</si>
  <si>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</si>
  <si>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</si>
  <si>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</si>
  <si>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</si>
  <si>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</si>
  <si>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</si>
  <si>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</si>
  <si>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</si>
  <si>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</si>
  <si>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</si>
  <si>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</si>
  <si>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</si>
  <si>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</si>
  <si>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</si>
  <si>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</si>
  <si>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</si>
  <si>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</si>
  <si>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</si>
  <si>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</si>
  <si>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</si>
  <si>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</si>
  <si>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</si>
  <si>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</si>
  <si>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</si>
  <si>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</si>
  <si>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</si>
  <si>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</si>
  <si>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</si>
  <si>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</si>
  <si>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</si>
  <si>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</si>
  <si>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</si>
  <si>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</si>
  <si>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</si>
  <si>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</si>
  <si>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</si>
  <si>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</si>
  <si>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</si>
  <si>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</si>
  <si>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</si>
  <si>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</si>
  <si>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</si>
  <si>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</si>
  <si>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</si>
  <si>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</si>
  <si>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</si>
  <si>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</si>
  <si>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</si>
  <si>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</si>
  <si>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</si>
  <si>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</si>
  <si>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</si>
  <si>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</si>
  <si>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</si>
  <si>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</si>
  <si>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</si>
  <si>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</si>
  <si>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</si>
  <si>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F3C-P</t>
  </si>
  <si>
    <t>Juho Heikkilä</t>
  </si>
  <si>
    <t>Anssi Aunola</t>
  </si>
  <si>
    <t>Triangle 1</t>
  </si>
  <si>
    <t>Flower</t>
  </si>
  <si>
    <t>Candle with descending flip</t>
  </si>
  <si>
    <t>Pullback with 3 half loops</t>
  </si>
  <si>
    <t>UX</t>
  </si>
  <si>
    <t>Oval with travelling flip</t>
  </si>
  <si>
    <t>Opposite rolls</t>
  </si>
  <si>
    <t>Double stall turn</t>
  </si>
  <si>
    <t>Vesivehmaa</t>
  </si>
  <si>
    <t>Ari Holmström</t>
  </si>
  <si>
    <t>Ville Vaalte</t>
  </si>
  <si>
    <t>Anssi Kärnä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</si>
</sst>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14" fontId="3" fillId="0" borderId="3" xfId="0" applyNumberFormat="1" applyFon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35">
    <cellStyle name="Avattu hyperlinkki" xfId="2" builtinId="9" hidden="1"/>
    <cellStyle name="Avattu hyperlinkki" xfId="4" builtinId="9" hidden="1"/>
    <cellStyle name="Avattu hyperlinkki" xfId="6" builtinId="9" hidden="1"/>
    <cellStyle name="Avattu hyperlinkki" xfId="8" builtinId="9" hidden="1"/>
    <cellStyle name="Avattu hyperlinkki" xfId="10" builtinId="9" hidden="1"/>
    <cellStyle name="Avattu hyperlinkki" xfId="12" builtinId="9" hidden="1"/>
    <cellStyle name="Avattu hyperlinkki" xfId="14" builtinId="9" hidden="1"/>
    <cellStyle name="Avattu hyperlinkki" xfId="16" builtinId="9" hidden="1"/>
    <cellStyle name="Avattu hyperlinkki" xfId="18" builtinId="9" hidden="1"/>
    <cellStyle name="Avattu hyperlinkki" xfId="20" builtinId="9" hidden="1"/>
    <cellStyle name="Avattu hyperlinkki" xfId="22" builtinId="9" hidden="1"/>
    <cellStyle name="Avattu hyperlinkki" xfId="24" builtinId="9" hidden="1"/>
    <cellStyle name="Avattu hyperlinkki" xfId="26" builtinId="9" hidden="1"/>
    <cellStyle name="Avattu hyperlinkki" xfId="28" builtinId="9" hidden="1"/>
    <cellStyle name="Avattu hyperlinkki" xfId="30" builtinId="9" hidden="1"/>
    <cellStyle name="Avattu hyperlinkki" xfId="32" builtinId="9" hidden="1"/>
    <cellStyle name="Avattu hyperlinkki" xfId="34" builtinId="9" hidden="1"/>
    <cellStyle name="Hyperlinkki" xfId="1" builtinId="8" hidden="1"/>
    <cellStyle name="Hyperlinkki" xfId="3" builtinId="8" hidden="1"/>
    <cellStyle name="Hyperlinkki" xfId="5" builtinId="8" hidden="1"/>
    <cellStyle name="Hyperlinkki" xfId="7" builtinId="8" hidden="1"/>
    <cellStyle name="Hyperlinkki" xfId="9" builtinId="8" hidden="1"/>
    <cellStyle name="Hyperlinkki" xfId="11" builtinId="8" hidden="1"/>
    <cellStyle name="Hyperlinkki" xfId="13" builtinId="8" hidden="1"/>
    <cellStyle name="Hyperlinkki" xfId="15" builtinId="8" hidden="1"/>
    <cellStyle name="Hyperlinkki" xfId="17" builtinId="8" hidden="1"/>
    <cellStyle name="Hyperlinkki" xfId="19" builtinId="8" hidden="1"/>
    <cellStyle name="Hyperlinkki" xfId="21" builtinId="8" hidden="1"/>
    <cellStyle name="Hyperlinkki" xfId="23" builtinId="8" hidden="1"/>
    <cellStyle name="Hyperlinkki" xfId="25" builtinId="8" hidden="1"/>
    <cellStyle name="Hyperlinkki" xfId="27" builtinId="8" hidden="1"/>
    <cellStyle name="Hyperlinkki" xfId="29" builtinId="8" hidden="1"/>
    <cellStyle name="Hyperlinkki" xfId="31" builtinId="8" hidden="1"/>
    <cellStyle name="Hyperlinkki" xfId="33" builtinId="8" hidden="1"/>
    <cellStyle name="Normaali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topLeftCell="A6" workbookViewId="0">
      <selection activeCell="C29" sqref="C29"/>
    </sheetView>
  </sheetViews>
  <sheetFormatPr baseColWidth="10" defaultColWidth="8.83203125" defaultRowHeight="14" x14ac:dyDescent="0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92</v>
      </c>
    </row>
    <row r="5" spans="1:8">
      <c r="A5" s="1" t="s">
        <v>11</v>
      </c>
      <c r="B5" s="10">
        <v>42224</v>
      </c>
    </row>
    <row r="6" spans="1:8">
      <c r="A6" s="1" t="s">
        <v>55</v>
      </c>
      <c r="B6" t="s">
        <v>81</v>
      </c>
    </row>
    <row r="8" spans="1:8">
      <c r="A8" s="55" t="s">
        <v>13</v>
      </c>
      <c r="B8" s="55"/>
      <c r="D8" s="55" t="s">
        <v>57</v>
      </c>
      <c r="E8" s="55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82</v>
      </c>
    </row>
    <row r="11" spans="1:8">
      <c r="A11" s="1" t="s">
        <v>15</v>
      </c>
      <c r="B11" s="52" t="s">
        <v>93</v>
      </c>
    </row>
    <row r="12" spans="1:8">
      <c r="A12" s="1" t="s">
        <v>16</v>
      </c>
      <c r="B12" s="52" t="s">
        <v>83</v>
      </c>
    </row>
    <row r="13" spans="1:8">
      <c r="A13" s="1" t="s">
        <v>17</v>
      </c>
      <c r="B13" s="52" t="s">
        <v>94</v>
      </c>
    </row>
    <row r="14" spans="1:8">
      <c r="A14" s="1" t="s">
        <v>18</v>
      </c>
      <c r="B14" s="52" t="s">
        <v>95</v>
      </c>
    </row>
    <row r="15" spans="1:8">
      <c r="A15" s="1" t="s">
        <v>19</v>
      </c>
      <c r="B15" s="52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84</v>
      </c>
      <c r="C30">
        <v>1.5</v>
      </c>
    </row>
    <row r="31" spans="1:3">
      <c r="A31" s="1" t="s">
        <v>15</v>
      </c>
      <c r="B31" s="44" t="s">
        <v>85</v>
      </c>
      <c r="C31">
        <v>1.5</v>
      </c>
    </row>
    <row r="32" spans="1:3">
      <c r="A32" s="1" t="s">
        <v>16</v>
      </c>
      <c r="B32" s="44" t="s">
        <v>86</v>
      </c>
      <c r="C32">
        <v>1</v>
      </c>
    </row>
    <row r="33" spans="1:3">
      <c r="A33" s="1" t="s">
        <v>17</v>
      </c>
      <c r="B33" s="44" t="s">
        <v>87</v>
      </c>
      <c r="C33">
        <v>1</v>
      </c>
    </row>
    <row r="34" spans="1:3">
      <c r="A34" s="1" t="s">
        <v>18</v>
      </c>
      <c r="B34" s="44" t="s">
        <v>88</v>
      </c>
      <c r="C34">
        <v>1</v>
      </c>
    </row>
    <row r="35" spans="1:3">
      <c r="A35" s="1" t="s">
        <v>19</v>
      </c>
      <c r="B35" s="44" t="s">
        <v>89</v>
      </c>
      <c r="C35">
        <v>1</v>
      </c>
    </row>
    <row r="36" spans="1:3">
      <c r="A36" s="1" t="s">
        <v>20</v>
      </c>
      <c r="B36" s="44" t="s">
        <v>90</v>
      </c>
      <c r="C36">
        <v>1</v>
      </c>
    </row>
    <row r="37" spans="1:3">
      <c r="A37" s="1" t="s">
        <v>21</v>
      </c>
      <c r="B37" s="44" t="s">
        <v>91</v>
      </c>
      <c r="C37">
        <v>1</v>
      </c>
    </row>
    <row r="38" spans="1:3">
      <c r="A38" s="1" t="s">
        <v>22</v>
      </c>
      <c r="B38" s="44" t="s">
        <v>76</v>
      </c>
      <c r="C38">
        <v>1</v>
      </c>
    </row>
    <row r="39" spans="1:3">
      <c r="A39" s="1" t="s">
        <v>23</v>
      </c>
      <c r="B39" s="44"/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79</v>
      </c>
      <c r="C45">
        <v>1</v>
      </c>
    </row>
    <row r="46" spans="1:3">
      <c r="A46" s="1" t="s">
        <v>15</v>
      </c>
      <c r="B46" s="29" t="s">
        <v>80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77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workbookViewId="0">
      <selection activeCell="G89" sqref="G89"/>
    </sheetView>
  </sheetViews>
  <sheetFormatPr baseColWidth="10" defaultColWidth="8.83203125" defaultRowHeight="14" x14ac:dyDescent="0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Vesivehmaa</v>
      </c>
      <c r="C4" s="1" t="s">
        <v>11</v>
      </c>
      <c r="D4" s="26">
        <f>Kilpailu!B5</f>
        <v>42224</v>
      </c>
      <c r="E4" s="1" t="s">
        <v>12</v>
      </c>
      <c r="F4" s="56" t="str">
        <f>Kilpailu!B6</f>
        <v>F3C-P</v>
      </c>
      <c r="G4" s="56"/>
      <c r="H4" s="56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Juho Heikkilä</v>
      </c>
      <c r="C8" s="20">
        <v>0</v>
      </c>
      <c r="D8" s="22">
        <v>0</v>
      </c>
      <c r="E8" s="20">
        <v>0</v>
      </c>
      <c r="F8" s="20">
        <v>0</v>
      </c>
      <c r="G8" s="20">
        <v>0</v>
      </c>
      <c r="H8" s="20">
        <f t="shared" ref="E8:I14" si="0">SUM(H28,H48,H68)</f>
        <v>0</v>
      </c>
      <c r="I8" s="20">
        <f t="shared" si="0"/>
        <v>90</v>
      </c>
      <c r="J8" s="22" t="e">
        <f t="shared" ref="J8:J14" si="1">LARGE(D$8:D$22,1)-D8</f>
        <v>#DIV/0!</v>
      </c>
    </row>
    <row r="9" spans="1:10">
      <c r="A9" s="21" t="s">
        <v>15</v>
      </c>
      <c r="B9" s="20" t="str">
        <f>Kilpailu!B$11</f>
        <v>Ari Holmström</v>
      </c>
      <c r="C9" s="20">
        <v>0</v>
      </c>
      <c r="D9" s="22">
        <v>0</v>
      </c>
      <c r="E9" s="20">
        <v>0</v>
      </c>
      <c r="F9" s="20">
        <v>0</v>
      </c>
      <c r="G9" s="20">
        <v>0</v>
      </c>
      <c r="H9" s="20">
        <f t="shared" si="0"/>
        <v>0</v>
      </c>
      <c r="I9" s="20">
        <f t="shared" si="0"/>
        <v>190</v>
      </c>
      <c r="J9" s="22" t="e">
        <f t="shared" si="1"/>
        <v>#DIV/0!</v>
      </c>
    </row>
    <row r="10" spans="1:10">
      <c r="A10" s="21" t="s">
        <v>16</v>
      </c>
      <c r="B10" s="20" t="str">
        <f>Kilpailu!B$12</f>
        <v>Anssi Aunola</v>
      </c>
      <c r="C10" s="20">
        <v>0</v>
      </c>
      <c r="D10" s="22">
        <v>0</v>
      </c>
      <c r="E10" s="20">
        <v>0</v>
      </c>
      <c r="F10" s="20">
        <v>0</v>
      </c>
      <c r="G10" s="20">
        <v>0</v>
      </c>
      <c r="H10" s="20">
        <f t="shared" si="0"/>
        <v>0</v>
      </c>
      <c r="I10" s="20">
        <f t="shared" si="0"/>
        <v>180</v>
      </c>
      <c r="J10" s="22" t="e">
        <f t="shared" si="1"/>
        <v>#DIV/0!</v>
      </c>
    </row>
    <row r="11" spans="1:10">
      <c r="A11" s="21" t="s">
        <v>17</v>
      </c>
      <c r="B11" s="20" t="str">
        <f>Kilpailu!B$13</f>
        <v>Ville Vaalte</v>
      </c>
      <c r="C11" s="20">
        <v>0</v>
      </c>
      <c r="D11" s="22">
        <v>0</v>
      </c>
      <c r="E11" s="20">
        <v>0</v>
      </c>
      <c r="F11" s="20">
        <v>0</v>
      </c>
      <c r="G11" s="20">
        <v>0</v>
      </c>
      <c r="H11" s="20">
        <f t="shared" si="0"/>
        <v>0</v>
      </c>
      <c r="I11" s="20">
        <f t="shared" si="0"/>
        <v>180</v>
      </c>
      <c r="J11" s="22" t="e">
        <f t="shared" si="1"/>
        <v>#DIV/0!</v>
      </c>
    </row>
    <row r="12" spans="1:10">
      <c r="A12" s="21" t="s">
        <v>18</v>
      </c>
      <c r="B12" s="20" t="str">
        <f>Kilpailu!B$14</f>
        <v>Anssi Kärnä</v>
      </c>
      <c r="C12" s="20">
        <v>0</v>
      </c>
      <c r="D12" s="22">
        <v>0</v>
      </c>
      <c r="E12" s="20">
        <v>0</v>
      </c>
      <c r="F12" s="20">
        <v>0</v>
      </c>
      <c r="G12" s="20">
        <v>0</v>
      </c>
      <c r="H12" s="20">
        <f t="shared" si="0"/>
        <v>0</v>
      </c>
      <c r="I12" s="20">
        <f t="shared" si="0"/>
        <v>180</v>
      </c>
      <c r="J12" s="22" t="e">
        <f t="shared" si="1"/>
        <v>#DIV/0!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 t="e">
        <f>SUM(D33,D53,D73)-'6'!E10</f>
        <v>#DIV/0!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0</v>
      </c>
      <c r="J13" s="22" t="e">
        <f t="shared" si="1"/>
        <v>#DIV/0!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 t="e">
        <f>SUM(D34,D54,D74)-'7'!E10</f>
        <v>#DIV/0!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 t="e">
        <f t="shared" si="1"/>
        <v>#DIV/0!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 t="e">
        <f>SUM(D35,D55,D75)-'8'!E10</f>
        <v>#DIV/0!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 t="e">
        <f t="shared" ref="J15:J22" si="3">LARGE(D$8:D$22,1)-D15</f>
        <v>#DIV/0!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 t="e">
        <f>SUM(D36,D56,D76)-'9'!E10</f>
        <v>#DIV/0!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 t="e">
        <f t="shared" si="3"/>
        <v>#DIV/0!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 t="e">
        <f t="shared" ref="D17:D22" si="5">SUM(D37,D57,D77)</f>
        <v>#DIV/0!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 t="e">
        <f t="shared" si="3"/>
        <v>#DIV/0!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 t="e">
        <f t="shared" si="5"/>
        <v>#DIV/0!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 t="e">
        <f t="shared" si="3"/>
        <v>#DIV/0!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 t="e">
        <f t="shared" si="5"/>
        <v>#DIV/0!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 t="e">
        <f t="shared" si="3"/>
        <v>#DIV/0!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 t="e">
        <f t="shared" si="5"/>
        <v>#DIV/0!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 t="e">
        <f t="shared" si="3"/>
        <v>#DIV/0!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 t="e">
        <f t="shared" si="5"/>
        <v>#DIV/0!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 t="e">
        <f t="shared" si="3"/>
        <v>#DIV/0!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 t="e">
        <f t="shared" si="5"/>
        <v>#DIV/0!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 t="e">
        <f t="shared" si="3"/>
        <v>#DIV/0!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Juho Heikkilä</v>
      </c>
      <c r="C28" s="6">
        <v>0</v>
      </c>
      <c r="D28" s="17">
        <v>0</v>
      </c>
      <c r="E28" s="6">
        <v>0</v>
      </c>
      <c r="F28" s="6">
        <v>0</v>
      </c>
      <c r="G28" s="6">
        <v>0</v>
      </c>
      <c r="H28" s="6">
        <f>'1'!F$26</f>
        <v>0</v>
      </c>
      <c r="I28" s="6">
        <f>'1'!G$26</f>
        <v>0</v>
      </c>
      <c r="J28" s="6">
        <f>LARGE(C$28:C$42,1)-C28</f>
        <v>0</v>
      </c>
    </row>
    <row r="29" spans="1:10">
      <c r="A29" s="5" t="s">
        <v>15</v>
      </c>
      <c r="B29" s="6" t="str">
        <f>Kilpailu!B$11</f>
        <v>Ari Holmström</v>
      </c>
      <c r="C29" s="6">
        <v>0</v>
      </c>
      <c r="D29" s="17">
        <v>0</v>
      </c>
      <c r="E29" s="6">
        <v>0</v>
      </c>
      <c r="F29" s="6">
        <v>0</v>
      </c>
      <c r="G29" s="6">
        <v>0</v>
      </c>
      <c r="H29" s="6">
        <f>'2'!F$26</f>
        <v>0</v>
      </c>
      <c r="I29" s="6">
        <f>'2'!G$26</f>
        <v>90</v>
      </c>
      <c r="J29" s="6">
        <f t="shared" ref="J29:J42" si="6">LARGE(C$28:C$42,1)-C29</f>
        <v>0</v>
      </c>
    </row>
    <row r="30" spans="1:10">
      <c r="A30" s="5" t="s">
        <v>16</v>
      </c>
      <c r="B30" s="6" t="str">
        <f>Kilpailu!B$12</f>
        <v>Anssi Aunola</v>
      </c>
      <c r="C30" s="6">
        <v>0</v>
      </c>
      <c r="D30" s="17">
        <v>0</v>
      </c>
      <c r="E30" s="6">
        <v>0</v>
      </c>
      <c r="F30" s="6">
        <v>0</v>
      </c>
      <c r="G30" s="6">
        <v>0</v>
      </c>
      <c r="H30" s="6">
        <f>'3'!F$26</f>
        <v>0</v>
      </c>
      <c r="I30" s="6">
        <f>'3'!G$26</f>
        <v>90</v>
      </c>
      <c r="J30" s="6">
        <f t="shared" si="6"/>
        <v>0</v>
      </c>
    </row>
    <row r="31" spans="1:10">
      <c r="A31" s="5" t="s">
        <v>17</v>
      </c>
      <c r="B31" s="6" t="str">
        <f>Kilpailu!B$13</f>
        <v>Ville Vaalte</v>
      </c>
      <c r="C31" s="6">
        <v>0</v>
      </c>
      <c r="D31" s="17">
        <v>0</v>
      </c>
      <c r="E31" s="6">
        <v>0</v>
      </c>
      <c r="F31" s="6">
        <v>0</v>
      </c>
      <c r="G31" s="6">
        <v>0</v>
      </c>
      <c r="H31" s="6">
        <f>'4'!F$26</f>
        <v>0</v>
      </c>
      <c r="I31" s="6">
        <f>'4'!G$26</f>
        <v>90</v>
      </c>
      <c r="J31" s="6">
        <f t="shared" si="6"/>
        <v>0</v>
      </c>
    </row>
    <row r="32" spans="1:10">
      <c r="A32" s="5" t="s">
        <v>18</v>
      </c>
      <c r="B32" s="6" t="str">
        <f>Kilpailu!B$14</f>
        <v>Anssi Kärnä</v>
      </c>
      <c r="C32" s="6">
        <v>0</v>
      </c>
      <c r="D32" s="17">
        <v>0</v>
      </c>
      <c r="E32" s="6">
        <v>0</v>
      </c>
      <c r="F32" s="6">
        <v>0</v>
      </c>
      <c r="G32" s="6">
        <v>0</v>
      </c>
      <c r="H32" s="6">
        <f>'5'!F$26</f>
        <v>0</v>
      </c>
      <c r="I32" s="6">
        <f>'5'!G$26</f>
        <v>90</v>
      </c>
      <c r="J32" s="6">
        <f t="shared" si="6"/>
        <v>0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 t="e">
        <f t="shared" ref="D33:D42" si="7">C33/LARGE(C$28:C$42,1)*1000</f>
        <v>#DIV/0!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6"/>
        <v>0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 t="e">
        <f t="shared" si="7"/>
        <v>#DIV/0!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6"/>
        <v>0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 t="e">
        <f t="shared" si="7"/>
        <v>#DIV/0!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6"/>
        <v>0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 t="e">
        <f t="shared" si="7"/>
        <v>#DIV/0!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6"/>
        <v>0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 t="e">
        <f t="shared" si="7"/>
        <v>#DIV/0!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6"/>
        <v>0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 t="e">
        <f t="shared" si="7"/>
        <v>#DIV/0!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6"/>
        <v>0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 t="e">
        <f t="shared" si="7"/>
        <v>#DIV/0!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6"/>
        <v>0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 t="e">
        <f t="shared" si="7"/>
        <v>#DIV/0!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6"/>
        <v>0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 t="e">
        <f t="shared" si="7"/>
        <v>#DIV/0!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6"/>
        <v>0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 t="e">
        <f t="shared" si="7"/>
        <v>#DIV/0!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6"/>
        <v>0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Juho Heikkilä</v>
      </c>
      <c r="C48" s="15">
        <v>0</v>
      </c>
      <c r="D48" s="18" t="e">
        <f>C48/LARGE(C$48:C$62,1)*1000</f>
        <v>#DIV/0!</v>
      </c>
      <c r="E48" s="15">
        <v>0</v>
      </c>
      <c r="F48" s="15">
        <v>0</v>
      </c>
      <c r="G48" s="15">
        <v>0</v>
      </c>
      <c r="H48" s="15">
        <f>'1'!F$42</f>
        <v>0</v>
      </c>
      <c r="I48" s="15">
        <f>'1'!G$42</f>
        <v>90</v>
      </c>
      <c r="J48" s="15">
        <f>LARGE(C$48:C$62,1)-C48</f>
        <v>0</v>
      </c>
    </row>
    <row r="49" spans="1:10">
      <c r="A49" s="16" t="s">
        <v>15</v>
      </c>
      <c r="B49" s="15" t="str">
        <f>Kilpailu!B$11</f>
        <v>Ari Holmström</v>
      </c>
      <c r="C49" s="15">
        <v>0</v>
      </c>
      <c r="D49" s="18" t="e">
        <f t="shared" ref="D49:D62" si="8">C49/LARGE(C$48:C$62,1)*1000</f>
        <v>#DIV/0!</v>
      </c>
      <c r="E49" s="15">
        <v>0</v>
      </c>
      <c r="F49" s="15">
        <v>0</v>
      </c>
      <c r="G49" s="15">
        <v>0</v>
      </c>
      <c r="H49" s="15">
        <f>'2'!F$42</f>
        <v>0</v>
      </c>
      <c r="I49" s="15">
        <f>'2'!G$42</f>
        <v>100</v>
      </c>
      <c r="J49" s="15">
        <f t="shared" ref="J49:J62" si="9">LARGE(C$48:C$62,1)-C49</f>
        <v>0</v>
      </c>
    </row>
    <row r="50" spans="1:10">
      <c r="A50" s="16" t="s">
        <v>16</v>
      </c>
      <c r="B50" s="15" t="str">
        <f>Kilpailu!B$12</f>
        <v>Anssi Aunola</v>
      </c>
      <c r="C50" s="15">
        <v>0</v>
      </c>
      <c r="D50" s="18" t="e">
        <f t="shared" si="8"/>
        <v>#DIV/0!</v>
      </c>
      <c r="E50" s="15">
        <v>0</v>
      </c>
      <c r="F50" s="15">
        <v>0</v>
      </c>
      <c r="G50" s="15">
        <v>0</v>
      </c>
      <c r="H50" s="15">
        <f>'3'!F$42</f>
        <v>0</v>
      </c>
      <c r="I50" s="15">
        <f>'3'!G$42</f>
        <v>90</v>
      </c>
      <c r="J50" s="15">
        <f t="shared" si="9"/>
        <v>0</v>
      </c>
    </row>
    <row r="51" spans="1:10">
      <c r="A51" s="16" t="s">
        <v>17</v>
      </c>
      <c r="B51" s="15" t="str">
        <f>Kilpailu!B$13</f>
        <v>Ville Vaalte</v>
      </c>
      <c r="C51" s="15">
        <v>0</v>
      </c>
      <c r="D51" s="18" t="e">
        <f t="shared" si="8"/>
        <v>#DIV/0!</v>
      </c>
      <c r="E51" s="15">
        <v>0</v>
      </c>
      <c r="F51" s="15">
        <v>0</v>
      </c>
      <c r="G51" s="15">
        <v>0</v>
      </c>
      <c r="H51" s="15">
        <f>'4'!F$42</f>
        <v>0</v>
      </c>
      <c r="I51" s="15">
        <f>'4'!G$42</f>
        <v>90</v>
      </c>
      <c r="J51" s="15">
        <f t="shared" si="9"/>
        <v>0</v>
      </c>
    </row>
    <row r="52" spans="1:10">
      <c r="A52" s="16" t="s">
        <v>18</v>
      </c>
      <c r="B52" s="15" t="str">
        <f>Kilpailu!B$14</f>
        <v>Anssi Kärnä</v>
      </c>
      <c r="C52" s="15">
        <v>0</v>
      </c>
      <c r="D52" s="18" t="e">
        <f t="shared" si="8"/>
        <v>#DIV/0!</v>
      </c>
      <c r="E52" s="15">
        <v>0</v>
      </c>
      <c r="F52" s="15">
        <v>0</v>
      </c>
      <c r="G52" s="15">
        <v>0</v>
      </c>
      <c r="H52" s="15">
        <f>'5'!F$42</f>
        <v>0</v>
      </c>
      <c r="I52" s="15">
        <f>'5'!G$42</f>
        <v>90</v>
      </c>
      <c r="J52" s="15">
        <f t="shared" si="9"/>
        <v>0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 t="e">
        <f t="shared" si="8"/>
        <v>#DIV/0!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0</v>
      </c>
      <c r="J53" s="15">
        <f t="shared" si="9"/>
        <v>0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 t="e">
        <f t="shared" si="8"/>
        <v>#DIV/0!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0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 t="e">
        <f t="shared" si="8"/>
        <v>#DIV/0!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0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 t="e">
        <f t="shared" si="8"/>
        <v>#DIV/0!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0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 t="e">
        <f t="shared" si="8"/>
        <v>#DIV/0!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0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 t="e">
        <f t="shared" si="8"/>
        <v>#DIV/0!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0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 t="e">
        <f t="shared" si="8"/>
        <v>#DIV/0!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0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 t="e">
        <f t="shared" si="8"/>
        <v>#DIV/0!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0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 t="e">
        <f t="shared" si="8"/>
        <v>#DIV/0!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0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 t="e">
        <f t="shared" si="8"/>
        <v>#DIV/0!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0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Juho Heikkilä</v>
      </c>
      <c r="C68" s="9">
        <v>0</v>
      </c>
      <c r="D68" s="19">
        <f>IF(LARGE(C$68:C$82,1)*1000=0,0,C68/LARGE(C$68:C$82,1)*1000)</f>
        <v>0</v>
      </c>
      <c r="E68" s="9">
        <v>0</v>
      </c>
      <c r="F68" s="9">
        <v>0</v>
      </c>
      <c r="G68" s="9">
        <v>0</v>
      </c>
      <c r="H68" s="9">
        <f>'1'!F$58</f>
        <v>0</v>
      </c>
      <c r="I68" s="9">
        <f>'1'!G$58</f>
        <v>0</v>
      </c>
      <c r="J68" s="9">
        <f>LARGE(C$68:C$82,1)-C68</f>
        <v>0</v>
      </c>
    </row>
    <row r="69" spans="1:10">
      <c r="A69" s="8" t="s">
        <v>15</v>
      </c>
      <c r="B69" s="9" t="str">
        <f>Kilpailu!B$11</f>
        <v>Ari Holmström</v>
      </c>
      <c r="C69" s="9">
        <v>0</v>
      </c>
      <c r="D69" s="19">
        <f t="shared" ref="D69:D82" si="10">IF(LARGE(C$68:C$82,1)*1000=0,0,C69/LARGE(C$68:C$82,1)*1000)</f>
        <v>0</v>
      </c>
      <c r="E69" s="9">
        <v>0</v>
      </c>
      <c r="F69" s="9">
        <v>0</v>
      </c>
      <c r="G69" s="9">
        <v>0</v>
      </c>
      <c r="H69" s="9">
        <f>'2'!F$58</f>
        <v>0</v>
      </c>
      <c r="I69" s="9">
        <f>'2'!G$58</f>
        <v>0</v>
      </c>
      <c r="J69" s="9">
        <f t="shared" ref="J69:J82" si="11">LARGE(C$68:C$82,1)-C69</f>
        <v>0</v>
      </c>
    </row>
    <row r="70" spans="1:10">
      <c r="A70" s="8" t="s">
        <v>16</v>
      </c>
      <c r="B70" s="9" t="str">
        <f>Kilpailu!B$12</f>
        <v>Anssi Aunola</v>
      </c>
      <c r="C70" s="9">
        <v>0</v>
      </c>
      <c r="D70" s="19">
        <f t="shared" si="10"/>
        <v>0</v>
      </c>
      <c r="E70" s="9">
        <v>0</v>
      </c>
      <c r="F70" s="9">
        <v>0</v>
      </c>
      <c r="G70" s="9">
        <v>0</v>
      </c>
      <c r="H70" s="9">
        <f>'3'!F$58</f>
        <v>0</v>
      </c>
      <c r="I70" s="9">
        <f>'3'!G$58</f>
        <v>0</v>
      </c>
      <c r="J70" s="9">
        <f t="shared" si="11"/>
        <v>0</v>
      </c>
    </row>
    <row r="71" spans="1:10">
      <c r="A71" s="8" t="s">
        <v>17</v>
      </c>
      <c r="B71" s="9" t="str">
        <f>Kilpailu!B$13</f>
        <v>Ville Vaalte</v>
      </c>
      <c r="C71" s="9">
        <v>0</v>
      </c>
      <c r="D71" s="19">
        <f t="shared" si="10"/>
        <v>0</v>
      </c>
      <c r="E71" s="9">
        <v>0</v>
      </c>
      <c r="F71" s="9">
        <v>0</v>
      </c>
      <c r="G71" s="9">
        <v>0</v>
      </c>
      <c r="H71" s="9">
        <f>'4'!F$58</f>
        <v>0</v>
      </c>
      <c r="I71" s="9">
        <f>'4'!G$58</f>
        <v>0</v>
      </c>
      <c r="J71" s="9">
        <f t="shared" si="11"/>
        <v>0</v>
      </c>
    </row>
    <row r="72" spans="1:10">
      <c r="A72" s="8" t="s">
        <v>18</v>
      </c>
      <c r="B72" s="9" t="str">
        <f>Kilpailu!B$14</f>
        <v>Anssi Kärnä</v>
      </c>
      <c r="C72" s="9">
        <v>0</v>
      </c>
      <c r="D72" s="19">
        <v>0</v>
      </c>
      <c r="E72" s="9">
        <v>0</v>
      </c>
      <c r="F72" s="9">
        <v>0</v>
      </c>
      <c r="G72" s="9">
        <v>0</v>
      </c>
      <c r="H72" s="9">
        <f>'5'!F$58</f>
        <v>0</v>
      </c>
      <c r="I72" s="9">
        <f>'5'!G$58</f>
        <v>0</v>
      </c>
      <c r="J72" s="9">
        <f t="shared" si="11"/>
        <v>0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0</v>
      </c>
      <c r="J73" s="9">
        <f t="shared" si="11"/>
        <v>0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0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0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0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0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0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0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0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0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0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3" workbookViewId="0">
      <selection activeCell="C25" sqref="C25"/>
    </sheetView>
  </sheetViews>
  <sheetFormatPr baseColWidth="10" defaultColWidth="8.83203125" defaultRowHeight="14" x14ac:dyDescent="0"/>
  <cols>
    <col min="2" max="2" width="38.33203125" customWidth="1"/>
    <col min="3" max="3" width="11.83203125" bestFit="1" customWidth="1"/>
    <col min="4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Juho Heikkilä</v>
      </c>
      <c r="C5" s="1" t="s">
        <v>30</v>
      </c>
      <c r="D5">
        <v>226</v>
      </c>
      <c r="E5" s="23">
        <f>Tulokset!D28</f>
        <v>0</v>
      </c>
    </row>
    <row r="6" spans="1:8">
      <c r="C6" s="1" t="s">
        <v>32</v>
      </c>
      <c r="D6">
        <f>SUM(C42:G42)-LARGE(C42:G42,1)-SMALL(C42:G42,1)</f>
        <v>222.75</v>
      </c>
      <c r="E6" s="23" t="e">
        <f>Tulokset!D48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Tulokset!D68</f>
        <v>0</v>
      </c>
    </row>
    <row r="8" spans="1:8">
      <c r="A8" s="1" t="s">
        <v>11</v>
      </c>
      <c r="B8" s="10">
        <f>Kilpailu!B5</f>
        <v>42224</v>
      </c>
      <c r="E8" s="23"/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448.75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448.75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78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Triangle 1</v>
      </c>
      <c r="C15" s="6">
        <v>8</v>
      </c>
      <c r="D15" s="6">
        <v>6.5</v>
      </c>
      <c r="E15" s="6">
        <v>7.5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Flower</v>
      </c>
      <c r="C16" s="6">
        <v>8</v>
      </c>
      <c r="D16" s="6">
        <v>7</v>
      </c>
      <c r="E16" s="6">
        <v>7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Candle with descending flip</v>
      </c>
      <c r="C17" s="27">
        <v>9</v>
      </c>
      <c r="D17" s="6">
        <v>8</v>
      </c>
      <c r="E17" s="6">
        <v>8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Pullback with 3 half loops</v>
      </c>
      <c r="C18" s="6">
        <v>9</v>
      </c>
      <c r="D18" s="6">
        <v>7.5</v>
      </c>
      <c r="E18" s="6">
        <v>6.5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UX</v>
      </c>
      <c r="C19" s="6">
        <v>9</v>
      </c>
      <c r="D19" s="6">
        <v>8</v>
      </c>
      <c r="E19" s="6">
        <v>7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Oval with travelling flip</v>
      </c>
      <c r="C20" s="6">
        <v>8</v>
      </c>
      <c r="D20" s="6">
        <v>7.5</v>
      </c>
      <c r="E20" s="6">
        <v>7.5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Opposite rolls</v>
      </c>
      <c r="C21" s="6">
        <v>8</v>
      </c>
      <c r="D21" s="6">
        <v>7</v>
      </c>
      <c r="E21" s="6">
        <v>7.5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Double stall turn</v>
      </c>
      <c r="C22" s="6">
        <v>9</v>
      </c>
      <c r="D22" s="6">
        <v>8</v>
      </c>
      <c r="E22" s="6">
        <v>7.5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Autorotation with two 90º turns</v>
      </c>
      <c r="C23" s="6">
        <v>6</v>
      </c>
      <c r="D23" s="6">
        <v>6</v>
      </c>
      <c r="E23" s="6">
        <v>6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=Kilpailu!$A$79,Kilpailu!$B$39,IF(Kilpailu!$B$6 =Kilpailu!$A$80,Kilpailu!$B$54,IF(Kilpailu!$B$6 =Kilpailu!$A$81,Kilpailu!$B$69,"")))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/>
      <c r="G25" s="6"/>
      <c r="H25" s="6"/>
    </row>
    <row r="26" spans="1:8">
      <c r="A26" s="6"/>
      <c r="B26" s="5" t="s">
        <v>46</v>
      </c>
      <c r="C26" s="15">
        <f>(SUM(C17:C25)) + ((SUM(C15:C16))*1.5)</f>
        <v>82</v>
      </c>
      <c r="D26" s="15">
        <f>(SUM(D17:D25)) + ((SUM(D15:D16))*1.5)</f>
        <v>72.25</v>
      </c>
      <c r="E26" s="15">
        <f>(SUM(E17:E25)) + ((SUM(E15:E16))*1.5)</f>
        <v>71.75</v>
      </c>
      <c r="F26" s="6"/>
      <c r="G26" s="6"/>
      <c r="H26" s="6"/>
    </row>
    <row r="27" spans="1:8">
      <c r="C27">
        <f>C26+D26+E26</f>
        <v>226</v>
      </c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Triangle 1</v>
      </c>
      <c r="C31" s="15">
        <v>7.5</v>
      </c>
      <c r="D31" s="15">
        <v>6.5</v>
      </c>
      <c r="E31" s="15">
        <v>6.5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Flower</v>
      </c>
      <c r="C32" s="15">
        <v>8.5</v>
      </c>
      <c r="D32" s="15">
        <v>6.5</v>
      </c>
      <c r="E32" s="15">
        <v>6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Candle with descending flip</v>
      </c>
      <c r="C33" s="15">
        <v>8.5</v>
      </c>
      <c r="D33" s="15">
        <v>7</v>
      </c>
      <c r="E33" s="15">
        <v>8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 with 3 half loops</v>
      </c>
      <c r="C34" s="15">
        <v>8.5</v>
      </c>
      <c r="D34" s="15">
        <v>7.5</v>
      </c>
      <c r="E34" s="15">
        <v>7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UX</v>
      </c>
      <c r="C35" s="15">
        <v>8.5</v>
      </c>
      <c r="D35" s="15">
        <v>8.5</v>
      </c>
      <c r="E35" s="15">
        <v>7.5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Oval with travelling flip</v>
      </c>
      <c r="C36" s="15">
        <v>8.5</v>
      </c>
      <c r="D36" s="15">
        <v>8</v>
      </c>
      <c r="E36" s="15">
        <v>7.5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Opposite rolls</v>
      </c>
      <c r="C37" s="15">
        <v>8</v>
      </c>
      <c r="D37" s="15">
        <v>8</v>
      </c>
      <c r="E37" s="15">
        <v>8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Double stall turn</v>
      </c>
      <c r="C38" s="15">
        <v>8.5</v>
      </c>
      <c r="D38" s="15">
        <v>7</v>
      </c>
      <c r="E38" s="15">
        <v>7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Autorotation with two 90º turns</v>
      </c>
      <c r="C39" s="15">
        <v>6.5</v>
      </c>
      <c r="D39" s="15">
        <v>6</v>
      </c>
      <c r="E39" s="15">
        <v>6.5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=Kilpailu!$A$79,Kilpailu!$B$39,IF(Kilpailu!$B$6 =Kilpailu!$A$80,Kilpailu!$B$54,IF(Kilpailu!$B$6 =Kilpailu!$A$81,Kilpailu!$B$69,"")))</f>
        <v>0</v>
      </c>
      <c r="C40" s="15"/>
      <c r="D40" s="15"/>
      <c r="E40" s="15"/>
      <c r="F40" s="15"/>
      <c r="G40" s="15"/>
      <c r="H40" s="15"/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(SUM(C33:C41)) + ((SUM(C31:C32))*1.5)</f>
        <v>81</v>
      </c>
      <c r="D42" s="15">
        <f>(SUM(D33:D41)) + ((SUM(D31:D32))*1.5)</f>
        <v>71.5</v>
      </c>
      <c r="E42" s="15">
        <f>(SUM(E33:E41)) + ((SUM(E31:E32))*1.5)</f>
        <v>70.25</v>
      </c>
      <c r="F42" s="15">
        <f>SUM(F31:F41)</f>
        <v>0</v>
      </c>
      <c r="G42" s="15">
        <f>SUM(G31:G41)</f>
        <v>90</v>
      </c>
      <c r="H42" s="15"/>
    </row>
    <row r="43" spans="1:8">
      <c r="C43" s="54">
        <f>C42+D42+E42</f>
        <v>222.75</v>
      </c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Triangle 1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Flower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Candle with descending flip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Opposite rolls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Double stall turn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Autorotation with two 90º turns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=Kilpailu!$A$79,Kilpailu!$B$39,IF(Kilpailu!$B$6 =Kilpailu!$A$80,Kilpailu!$B$54,IF(Kilpailu!$B$6 =Kilpailu!$A$81,Kilpailu!$B$69,"")))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/>
      <c r="G57" s="9"/>
      <c r="H57" s="9"/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workbookViewId="0">
      <selection activeCell="B28" sqref="B28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Ari Holmström</v>
      </c>
      <c r="C5" s="1" t="s">
        <v>30</v>
      </c>
      <c r="D5">
        <f>SUM(C26:G26)-LARGE(C26:G26,1)-SMALL(C26:G26,1)</f>
        <v>224.75</v>
      </c>
      <c r="E5" s="23">
        <f>Tulokset!D29</f>
        <v>0</v>
      </c>
    </row>
    <row r="6" spans="1:8">
      <c r="C6" s="1" t="s">
        <v>32</v>
      </c>
      <c r="D6">
        <f>SUM(C42:G42)-LARGE(C42:G42,1)-SMALL(C42:G42,1)</f>
        <v>218.75</v>
      </c>
      <c r="E6" s="23" t="e">
        <f>Tulokset!D49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Tulokset!D69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443.5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443.5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Triangle 1</v>
      </c>
      <c r="C15" s="6">
        <v>8</v>
      </c>
      <c r="D15" s="6">
        <v>6.5</v>
      </c>
      <c r="E15" s="6">
        <v>7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Flower</v>
      </c>
      <c r="C16" s="6">
        <v>7.5</v>
      </c>
      <c r="D16" s="6">
        <v>6.5</v>
      </c>
      <c r="E16" s="6">
        <v>8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Candle with descending flip</v>
      </c>
      <c r="C17" s="6">
        <v>8</v>
      </c>
      <c r="D17" s="6">
        <v>7.5</v>
      </c>
      <c r="E17" s="6">
        <v>8.5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>
        <v>8</v>
      </c>
      <c r="D18" s="6">
        <v>6.5</v>
      </c>
      <c r="E18" s="6">
        <v>6.5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>
        <v>8</v>
      </c>
      <c r="D19" s="6">
        <v>7.5</v>
      </c>
      <c r="E19" s="6">
        <v>7.5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>
        <v>8.5</v>
      </c>
      <c r="D20" s="6">
        <v>7.5</v>
      </c>
      <c r="E20" s="6">
        <v>8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Opposite rolls</v>
      </c>
      <c r="C21" s="6">
        <v>8</v>
      </c>
      <c r="D21" s="6">
        <v>6.5</v>
      </c>
      <c r="E21" s="6">
        <v>8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Double stall turn</v>
      </c>
      <c r="C22" s="6">
        <v>8</v>
      </c>
      <c r="D22" s="6">
        <v>8</v>
      </c>
      <c r="E22" s="6">
        <v>8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two 90º turns</v>
      </c>
      <c r="C23" s="6">
        <v>7</v>
      </c>
      <c r="D23" s="6">
        <v>6.5</v>
      </c>
      <c r="E23" s="6">
        <v>7.5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15">
        <f>(SUM(C17:C25)) + ((SUM(C15:C16))*1.5)</f>
        <v>78.75</v>
      </c>
      <c r="D26" s="15">
        <f>(SUM(D17:D25)) + ((SUM(D15:D16))*1.5)</f>
        <v>69.5</v>
      </c>
      <c r="E26" s="15">
        <f>(SUM(E17:E25)) + ((SUM(E15:E16))*1.5)</f>
        <v>76.5</v>
      </c>
      <c r="F26" s="6">
        <f>SUM(F15:F25)</f>
        <v>0</v>
      </c>
      <c r="G26" s="6">
        <f>SUM(G15:G25)</f>
        <v>90</v>
      </c>
      <c r="H26" s="6"/>
    </row>
    <row r="27" spans="1:8">
      <c r="C27" s="54">
        <f>C26+D26+E26</f>
        <v>224.75</v>
      </c>
      <c r="D27" s="54"/>
      <c r="E27" s="54"/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>
        <v>8</v>
      </c>
      <c r="D31" s="15">
        <v>7</v>
      </c>
      <c r="E31" s="15">
        <v>7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>
        <v>7.5</v>
      </c>
      <c r="D32" s="15">
        <v>6.5</v>
      </c>
      <c r="E32" s="15">
        <v>6.5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>
        <v>8</v>
      </c>
      <c r="D33" s="15">
        <v>6.5</v>
      </c>
      <c r="E33" s="15">
        <v>7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>
        <v>8</v>
      </c>
      <c r="D34" s="15">
        <v>7.5</v>
      </c>
      <c r="E34" s="15">
        <v>6.5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>
        <v>7.5</v>
      </c>
      <c r="D35" s="15">
        <v>7</v>
      </c>
      <c r="E35" s="15">
        <v>7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>
        <v>8</v>
      </c>
      <c r="D36" s="15">
        <v>8</v>
      </c>
      <c r="E36" s="15">
        <v>7.5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>
        <v>8</v>
      </c>
      <c r="D37" s="15">
        <v>7.5</v>
      </c>
      <c r="E37" s="15">
        <v>8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>
        <v>8.5</v>
      </c>
      <c r="D38" s="15">
        <v>8</v>
      </c>
      <c r="E38" s="15">
        <v>8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>
        <v>7</v>
      </c>
      <c r="D39" s="15">
        <v>5.5</v>
      </c>
      <c r="E39" s="15">
        <v>6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/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(SUM(C33:C41)) + ((SUM(C31:C32))*1.5)</f>
        <v>78.25</v>
      </c>
      <c r="D42" s="15">
        <f>(SUM(D33:D41)) + ((SUM(D31:D32))*1.5)</f>
        <v>70.25</v>
      </c>
      <c r="E42" s="15">
        <f>(SUM(E33:E41)) + ((SUM(E31:E32))*1.5)</f>
        <v>70.25</v>
      </c>
      <c r="F42" s="15">
        <f>SUM(F31:F41)</f>
        <v>0</v>
      </c>
      <c r="G42" s="15">
        <v>100</v>
      </c>
      <c r="H42" s="15"/>
    </row>
    <row r="43" spans="1:8">
      <c r="C43" s="54">
        <f>C42+D42+E42</f>
        <v>218.75</v>
      </c>
      <c r="D43" s="54"/>
      <c r="E43" s="54"/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7" workbookViewId="0">
      <selection activeCell="C2" sqref="C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Anssi Aunola</v>
      </c>
      <c r="C5" s="1" t="s">
        <v>30</v>
      </c>
      <c r="D5">
        <f>SUM(C26:G26)-LARGE(C26:G26,1)-SMALL(C26:G26,1)</f>
        <v>198.25</v>
      </c>
      <c r="E5">
        <f>Tulokset!D30</f>
        <v>0</v>
      </c>
    </row>
    <row r="6" spans="1:8">
      <c r="C6" s="1" t="s">
        <v>32</v>
      </c>
      <c r="D6">
        <f>SUM(C42:G42)-LARGE(C42:G42,1)-SMALL(C42:G42,1)</f>
        <v>187.75</v>
      </c>
      <c r="E6" s="23" t="e">
        <f>Tulokset!D50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Tulokset!D70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386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386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Triangle 1</v>
      </c>
      <c r="C15" s="6">
        <v>7.5</v>
      </c>
      <c r="D15" s="6">
        <v>6</v>
      </c>
      <c r="E15" s="6">
        <v>5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Flower</v>
      </c>
      <c r="C16" s="6">
        <v>7</v>
      </c>
      <c r="D16" s="6">
        <v>6</v>
      </c>
      <c r="E16" s="6">
        <v>4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Candle with descending flip</v>
      </c>
      <c r="C17" s="6">
        <v>8.5</v>
      </c>
      <c r="D17" s="6">
        <v>5.5</v>
      </c>
      <c r="E17" s="6">
        <v>6.5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>
        <v>8</v>
      </c>
      <c r="D18" s="6">
        <v>7.5</v>
      </c>
      <c r="E18" s="6">
        <v>5.5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>
        <v>8</v>
      </c>
      <c r="D19" s="6">
        <v>7</v>
      </c>
      <c r="E19" s="6">
        <v>6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>
        <v>8</v>
      </c>
      <c r="D20" s="6">
        <v>6.5</v>
      </c>
      <c r="E20" s="6">
        <v>5.5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Opposite rolls</v>
      </c>
      <c r="C21" s="6">
        <v>7.5</v>
      </c>
      <c r="D21" s="6">
        <v>6</v>
      </c>
      <c r="E21" s="6">
        <v>6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Double stall turn</v>
      </c>
      <c r="C22" s="6">
        <v>8.5</v>
      </c>
      <c r="D22" s="6">
        <v>6.5</v>
      </c>
      <c r="E22" s="6">
        <v>7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two 90º turns</v>
      </c>
      <c r="C23" s="6">
        <v>8</v>
      </c>
      <c r="D23" s="6">
        <v>6.5</v>
      </c>
      <c r="E23" s="6">
        <v>6.5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15">
        <f>(SUM(C17:C25)) + ((SUM(C15:C16))*1.5)</f>
        <v>78.25</v>
      </c>
      <c r="D26" s="15">
        <f>(SUM(D17:D25)) + ((SUM(D15:D16))*1.5)</f>
        <v>63.5</v>
      </c>
      <c r="E26" s="15">
        <f>(SUM(E17:E25)) + ((SUM(E15:E16))*1.5)</f>
        <v>56.5</v>
      </c>
      <c r="F26" s="6">
        <f>SUM(F15:F25)</f>
        <v>0</v>
      </c>
      <c r="G26" s="6">
        <f>SUM(G15:G25)</f>
        <v>90</v>
      </c>
      <c r="H26" s="6"/>
    </row>
    <row r="27" spans="1:8">
      <c r="C27" s="54">
        <f>C26+D26+E26</f>
        <v>198.25</v>
      </c>
      <c r="D27" s="54"/>
      <c r="E27" s="54"/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>
        <v>7.5</v>
      </c>
      <c r="D31" s="15">
        <v>6</v>
      </c>
      <c r="E31" s="15">
        <v>5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>
        <v>7</v>
      </c>
      <c r="D32" s="15">
        <v>4.5</v>
      </c>
      <c r="E32" s="15">
        <v>3.5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>
        <v>8.5</v>
      </c>
      <c r="D33" s="51">
        <v>6.5</v>
      </c>
      <c r="E33" s="15">
        <v>7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>
        <v>7</v>
      </c>
      <c r="D34" s="15">
        <v>4.5</v>
      </c>
      <c r="E34" s="15">
        <v>4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>
        <v>7.5</v>
      </c>
      <c r="D35" s="15">
        <v>6.5</v>
      </c>
      <c r="E35" s="15">
        <v>6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>
        <v>6.5</v>
      </c>
      <c r="D36" s="15">
        <v>6</v>
      </c>
      <c r="E36" s="15">
        <v>6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>
        <v>8</v>
      </c>
      <c r="D37" s="15">
        <v>7.5</v>
      </c>
      <c r="E37" s="15">
        <v>7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>
        <v>7.5</v>
      </c>
      <c r="D38" s="15">
        <v>6.5</v>
      </c>
      <c r="E38" s="15">
        <v>6.5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>
        <v>7</v>
      </c>
      <c r="D39" s="15">
        <v>6</v>
      </c>
      <c r="E39" s="15">
        <v>5.5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/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/>
    </row>
    <row r="42" spans="1:8">
      <c r="A42" s="15"/>
      <c r="B42" s="16" t="s">
        <v>46</v>
      </c>
      <c r="C42" s="15">
        <f>(SUM(C33:C41)) + ((SUM(C31:C32))*1.5)</f>
        <v>73.75</v>
      </c>
      <c r="D42" s="15">
        <f>(SUM(D33:D41)) + ((SUM(D31:D32))*1.5)</f>
        <v>59.25</v>
      </c>
      <c r="E42" s="15">
        <f>(SUM(E33:E41)) + ((SUM(E31:E32))*1.5)</f>
        <v>54.75</v>
      </c>
      <c r="F42" s="15">
        <f>SUM(F31:F41)</f>
        <v>0</v>
      </c>
      <c r="G42" s="15">
        <f>SUM(G31:G41)</f>
        <v>90</v>
      </c>
      <c r="H42" s="15"/>
    </row>
    <row r="43" spans="1:8">
      <c r="C43" s="54">
        <f>C42+D42+E42</f>
        <v>187.75</v>
      </c>
      <c r="D43" s="54"/>
      <c r="E43" s="54"/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5" workbookViewId="0">
      <selection activeCell="C5" sqref="C5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Ville Vaalte</v>
      </c>
      <c r="C5" s="1" t="s">
        <v>30</v>
      </c>
      <c r="D5">
        <f>SUM(C26:G26)-LARGE(C26:G26,1)-SMALL(C26:G26,1)</f>
        <v>124</v>
      </c>
      <c r="E5">
        <f>Tulokset!D31</f>
        <v>0</v>
      </c>
    </row>
    <row r="6" spans="1:8">
      <c r="C6" s="1" t="s">
        <v>32</v>
      </c>
      <c r="D6">
        <f>SUM(C42:G42)-LARGE(C42:G42,1)-SMALL(C42:G42,1)</f>
        <v>144.75</v>
      </c>
      <c r="E6" s="23" t="e">
        <f>Tulokset!D51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268.75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268.75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Triangle 1</v>
      </c>
      <c r="C15" s="6">
        <v>7</v>
      </c>
      <c r="D15" s="6">
        <v>5.5</v>
      </c>
      <c r="E15" s="6">
        <v>4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Flower</v>
      </c>
      <c r="C16" s="6">
        <v>5.5</v>
      </c>
      <c r="D16" s="6">
        <v>3.5</v>
      </c>
      <c r="E16" s="6">
        <v>2.5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Candle with descending flip</v>
      </c>
      <c r="C17" s="6">
        <v>6</v>
      </c>
      <c r="D17" s="6">
        <v>4.5</v>
      </c>
      <c r="E17" s="6">
        <v>5.5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>
        <v>6</v>
      </c>
      <c r="D18" s="6">
        <v>4.5</v>
      </c>
      <c r="E18" s="6">
        <v>4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>
        <v>7</v>
      </c>
      <c r="D19" s="6">
        <v>4</v>
      </c>
      <c r="E19" s="6">
        <v>4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>
        <v>7</v>
      </c>
      <c r="D20" s="6">
        <v>5.5</v>
      </c>
      <c r="E20" s="6">
        <v>4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Opposite rolls</v>
      </c>
      <c r="C21" s="6">
        <v>8</v>
      </c>
      <c r="D21" s="6">
        <v>6</v>
      </c>
      <c r="E21" s="6">
        <v>6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Double stall turn</v>
      </c>
      <c r="C22" s="6">
        <v>0</v>
      </c>
      <c r="D22" s="6">
        <v>0</v>
      </c>
      <c r="E22" s="6">
        <v>0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two 90º turns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/>
    </row>
    <row r="26" spans="1:8">
      <c r="A26" s="6"/>
      <c r="B26" s="5" t="s">
        <v>46</v>
      </c>
      <c r="C26" s="15">
        <f>(SUM(C17:C25)) + ((SUM(C15:C16))*1.5)</f>
        <v>52.75</v>
      </c>
      <c r="D26" s="15">
        <f>(SUM(D17:D25)) + ((SUM(D15:D16))*1.5)</f>
        <v>38</v>
      </c>
      <c r="E26" s="15">
        <f>(SUM(E17:E25)) + ((SUM(E15:E16))*1.5)</f>
        <v>33.25</v>
      </c>
      <c r="F26" s="6">
        <f>SUM(F15:F25)</f>
        <v>0</v>
      </c>
      <c r="G26" s="6">
        <f>SUM(G15:G25)</f>
        <v>90</v>
      </c>
      <c r="H26" s="6"/>
    </row>
    <row r="27" spans="1:8">
      <c r="C27" s="54">
        <f>C26+D26+E26</f>
        <v>124</v>
      </c>
      <c r="D27" s="54"/>
      <c r="E27" s="54"/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>
        <v>7</v>
      </c>
      <c r="D31" s="15">
        <v>4.5</v>
      </c>
      <c r="E31" s="15">
        <v>3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>
        <v>6.5</v>
      </c>
      <c r="D32" s="15">
        <v>3.5</v>
      </c>
      <c r="E32" s="15">
        <v>3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>
        <v>6.5</v>
      </c>
      <c r="D33" s="15">
        <v>5</v>
      </c>
      <c r="E33" s="15">
        <v>5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>
        <v>7.5</v>
      </c>
      <c r="D34" s="15">
        <v>4.5</v>
      </c>
      <c r="E34" s="15">
        <v>4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>
        <v>7.5</v>
      </c>
      <c r="D35" s="15">
        <v>4</v>
      </c>
      <c r="E35" s="15">
        <v>5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>
        <v>6.5</v>
      </c>
      <c r="D36" s="15">
        <v>4.5</v>
      </c>
      <c r="E36" s="15">
        <v>4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>
        <v>8</v>
      </c>
      <c r="D37" s="15">
        <v>6.5</v>
      </c>
      <c r="E37" s="15">
        <v>6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>
        <v>6.5</v>
      </c>
      <c r="D38" s="15">
        <v>6.5</v>
      </c>
      <c r="E38" s="15">
        <v>6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/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/>
    </row>
    <row r="42" spans="1:8">
      <c r="A42" s="15"/>
      <c r="B42" s="16" t="s">
        <v>46</v>
      </c>
      <c r="C42" s="15">
        <f>(SUM(C33:C41)) + ((SUM(C31:C32))*1.5)</f>
        <v>62.75</v>
      </c>
      <c r="D42" s="15">
        <f>(SUM(D33:D41)) + ((SUM(D31:D32))*1.5)</f>
        <v>43</v>
      </c>
      <c r="E42" s="15">
        <f>(SUM(E33:E41)) + ((SUM(E31:E32))*1.5)</f>
        <v>39</v>
      </c>
      <c r="F42" s="15">
        <f>SUM(F31:F41)</f>
        <v>0</v>
      </c>
      <c r="G42" s="15">
        <f>SUM(G31:G41)</f>
        <v>90</v>
      </c>
      <c r="H42" s="15"/>
    </row>
    <row r="43" spans="1:8">
      <c r="C43" s="54">
        <f>C42+D42+E42</f>
        <v>144.75</v>
      </c>
      <c r="D43" s="54"/>
      <c r="E43" s="54"/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/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9"/>
  <sheetViews>
    <sheetView tabSelected="1" topLeftCell="A5" workbookViewId="0">
      <selection activeCell="D5" sqref="D5:D7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Kilpailu!B14</f>
        <v>Anssi Kärnä</v>
      </c>
      <c r="C5" s="1" t="s">
        <v>30</v>
      </c>
      <c r="D5">
        <f>SUM(C26:G26)-LARGE(C26:G26,1)-SMALL(C26:G26,1)</f>
        <v>83</v>
      </c>
      <c r="E5">
        <f>Tulokset!D32</f>
        <v>0</v>
      </c>
    </row>
    <row r="6" spans="1:8">
      <c r="C6" s="1" t="s">
        <v>32</v>
      </c>
      <c r="D6">
        <f>SUM(C42:G42)-LARGE(C42:G42,1)-SMALL(C42:G42,1)</f>
        <v>89.5</v>
      </c>
      <c r="E6" s="23" t="e">
        <f>Tulokset!D52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172.5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172.5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Triangle 1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/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Flower</v>
      </c>
      <c r="C16" s="6">
        <v>0</v>
      </c>
      <c r="D16" s="6">
        <v>0</v>
      </c>
      <c r="E16" s="6">
        <v>0</v>
      </c>
      <c r="F16" s="6">
        <v>0</v>
      </c>
      <c r="G16" s="6">
        <v>10</v>
      </c>
      <c r="H16" s="6"/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Candle with descending flip</v>
      </c>
      <c r="C17" s="6">
        <v>6.5</v>
      </c>
      <c r="D17" s="6">
        <v>3</v>
      </c>
      <c r="E17" s="6">
        <v>3.5</v>
      </c>
      <c r="F17" s="6">
        <v>0</v>
      </c>
      <c r="G17" s="6">
        <v>10</v>
      </c>
      <c r="H17" s="6"/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>
        <v>6.5</v>
      </c>
      <c r="D18" s="6">
        <v>4.5</v>
      </c>
      <c r="E18" s="6">
        <v>4</v>
      </c>
      <c r="F18" s="6">
        <v>0</v>
      </c>
      <c r="G18" s="6">
        <v>10</v>
      </c>
      <c r="H18" s="6"/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>
        <v>5</v>
      </c>
      <c r="D19" s="6">
        <v>4</v>
      </c>
      <c r="E19" s="6">
        <v>4.5</v>
      </c>
      <c r="F19" s="6">
        <v>0</v>
      </c>
      <c r="G19" s="6">
        <v>10</v>
      </c>
      <c r="H19" s="6"/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>
        <v>6</v>
      </c>
      <c r="D20" s="6">
        <v>2.5</v>
      </c>
      <c r="E20" s="6">
        <v>1</v>
      </c>
      <c r="F20" s="6">
        <v>0</v>
      </c>
      <c r="G20" s="6">
        <v>10</v>
      </c>
      <c r="H20" s="6"/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Opposite rolls</v>
      </c>
      <c r="C21" s="6">
        <v>6</v>
      </c>
      <c r="D21" s="6">
        <v>4</v>
      </c>
      <c r="E21" s="6">
        <v>3</v>
      </c>
      <c r="F21" s="6">
        <v>0</v>
      </c>
      <c r="G21" s="6">
        <v>10</v>
      </c>
      <c r="H21" s="6"/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Double stall turn</v>
      </c>
      <c r="C22" s="6">
        <v>6.5</v>
      </c>
      <c r="D22" s="6">
        <v>4.5</v>
      </c>
      <c r="E22" s="6">
        <v>2</v>
      </c>
      <c r="F22" s="6">
        <v>0</v>
      </c>
      <c r="G22" s="6">
        <v>10</v>
      </c>
      <c r="H22" s="6"/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two 90º turns</v>
      </c>
      <c r="C23" s="6">
        <v>2</v>
      </c>
      <c r="D23" s="6">
        <v>2.5</v>
      </c>
      <c r="E23" s="6">
        <v>1.5</v>
      </c>
      <c r="F23" s="6">
        <v>0</v>
      </c>
      <c r="G23" s="6">
        <v>10</v>
      </c>
      <c r="H23" s="6"/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/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15">
        <f>(SUM(C17:C25)) + ((SUM(C15:C16))*1.5)</f>
        <v>38.5</v>
      </c>
      <c r="D26" s="15">
        <f>(SUM(D17:D25)) + ((SUM(D15:D16))*1.5)</f>
        <v>25</v>
      </c>
      <c r="E26" s="15">
        <f>(SUM(E17:E25)) + ((SUM(E15:E16))*1.5)</f>
        <v>19.5</v>
      </c>
      <c r="F26" s="6">
        <f>SUM(F15:F25)</f>
        <v>0</v>
      </c>
      <c r="G26" s="6">
        <f>SUM(G15:G25)</f>
        <v>90</v>
      </c>
      <c r="H26" s="6"/>
    </row>
    <row r="27" spans="1:8">
      <c r="C27" s="54">
        <f>C26+D26+E26</f>
        <v>83</v>
      </c>
      <c r="D27" s="54"/>
      <c r="E27" s="54"/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>
        <v>0</v>
      </c>
      <c r="D31" s="15">
        <v>0</v>
      </c>
      <c r="E31" s="15">
        <v>0</v>
      </c>
      <c r="F31" s="15">
        <v>0</v>
      </c>
      <c r="G31" s="15">
        <v>10</v>
      </c>
      <c r="H31" s="15"/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>
        <v>0</v>
      </c>
      <c r="D32" s="15">
        <v>0</v>
      </c>
      <c r="E32" s="15">
        <v>0</v>
      </c>
      <c r="F32" s="15">
        <v>0</v>
      </c>
      <c r="G32" s="15">
        <v>10</v>
      </c>
      <c r="H32" s="15"/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>
        <v>6.5</v>
      </c>
      <c r="D33" s="15">
        <v>5.5</v>
      </c>
      <c r="E33" s="15">
        <v>4</v>
      </c>
      <c r="F33" s="15">
        <v>0</v>
      </c>
      <c r="G33" s="15">
        <v>10</v>
      </c>
      <c r="H33" s="15"/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>
        <v>6.5</v>
      </c>
      <c r="D34" s="15">
        <v>5</v>
      </c>
      <c r="E34" s="15">
        <v>5</v>
      </c>
      <c r="F34" s="15">
        <v>0</v>
      </c>
      <c r="G34" s="15">
        <v>10</v>
      </c>
      <c r="H34" s="15"/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>
        <v>7</v>
      </c>
      <c r="D35" s="15">
        <v>4.5</v>
      </c>
      <c r="E35" s="15">
        <v>4</v>
      </c>
      <c r="F35" s="15">
        <v>0</v>
      </c>
      <c r="G35" s="15">
        <v>10</v>
      </c>
      <c r="H35" s="15"/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>
        <v>6</v>
      </c>
      <c r="D36" s="15">
        <v>5.5</v>
      </c>
      <c r="E36" s="15">
        <v>3</v>
      </c>
      <c r="F36" s="15">
        <v>0</v>
      </c>
      <c r="G36" s="15">
        <v>10</v>
      </c>
      <c r="H36" s="15"/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>
        <v>5.5</v>
      </c>
      <c r="D37" s="15">
        <v>4</v>
      </c>
      <c r="E37" s="15">
        <v>3</v>
      </c>
      <c r="F37" s="15">
        <v>0</v>
      </c>
      <c r="G37" s="15">
        <v>10</v>
      </c>
      <c r="H37" s="15"/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>
        <v>5.5</v>
      </c>
      <c r="D38" s="15">
        <v>5</v>
      </c>
      <c r="E38" s="15">
        <v>4</v>
      </c>
      <c r="F38" s="15">
        <v>0</v>
      </c>
      <c r="G38" s="15">
        <v>10</v>
      </c>
      <c r="H38" s="15"/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/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/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/>
    </row>
    <row r="42" spans="1:8">
      <c r="A42" s="15"/>
      <c r="B42" s="16" t="s">
        <v>46</v>
      </c>
      <c r="C42" s="15">
        <f>(SUM(C33:C41)) + ((SUM(C31:C32))*1.5)</f>
        <v>37</v>
      </c>
      <c r="D42" s="15">
        <f>(SUM(D33:D41)) + ((SUM(D31:D32))*1.5)</f>
        <v>29.5</v>
      </c>
      <c r="E42" s="15">
        <f>(SUM(E33:E41)) + ((SUM(E31:E32))*1.5)</f>
        <v>23</v>
      </c>
      <c r="F42" s="15">
        <f>SUM(F31:F41)</f>
        <v>0</v>
      </c>
      <c r="G42" s="15">
        <f>SUM(G31:G41)</f>
        <v>90</v>
      </c>
      <c r="H42" s="15"/>
    </row>
    <row r="43" spans="1:8">
      <c r="C43" s="54">
        <f>C42+D42+E42</f>
        <v>89.5</v>
      </c>
      <c r="D43" s="54"/>
      <c r="E43" s="54"/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/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/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/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/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/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/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/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/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/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/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/>
    </row>
    <row r="58" spans="1:8">
      <c r="A58" s="9"/>
      <c r="B58" s="8" t="s">
        <v>46</v>
      </c>
      <c r="C58" s="15">
        <f>(SUM(C49:C57)) + ((SUM(C47:C48))*1.5)</f>
        <v>0</v>
      </c>
      <c r="D58" s="15">
        <f>(SUM(D49:D57)) + ((SUM(D47:D48))*1.5)</f>
        <v>0</v>
      </c>
      <c r="E58" s="15">
        <f>(SUM(E49:E57)) + ((SUM(E47:E48))*1.5)</f>
        <v>0</v>
      </c>
      <c r="F58" s="9">
        <f>SUM(F47:F57)</f>
        <v>0</v>
      </c>
      <c r="G58" s="9">
        <f>SUM(G47:G57)</f>
        <v>0</v>
      </c>
      <c r="H58" s="9"/>
    </row>
    <row r="59" spans="1:8">
      <c r="C59" s="54">
        <f>C58+D58+E58</f>
        <v>0</v>
      </c>
      <c r="D59" s="54"/>
      <c r="E59" s="54"/>
    </row>
  </sheetData>
  <phoneticPr fontId="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5" workbookViewId="0">
      <selection activeCell="C47" sqref="C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 t="e">
        <f>Tulokset!D33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Tulokset!D53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36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 t="e">
        <f>Tulokset!D34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Tulokset!D54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5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5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workbookViewId="0">
      <selection activeCell="G47" sqref="G47:G56"/>
    </sheetView>
  </sheetViews>
  <sheetFormatPr baseColWidth="10" defaultColWidth="7.66406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 t="e">
        <f>Tulokset!D35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Tulokset!D55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5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5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 t="e">
        <f>Tulokset!D36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Tulokset!D56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5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5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Tulokset!D37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Tulokset!D57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Tulokset!D38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Tulokset!D58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 t="e">
        <f>Tulokset!D39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Tulokset!D59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Tulokset!D40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Tulokset!D60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Tulokset!D41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Tulokset!D61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t="e">
        <f>Tulokset!D42</f>
        <v>#DIV/0!</v>
      </c>
    </row>
    <row r="6" spans="1:8">
      <c r="C6" s="1" t="s">
        <v>32</v>
      </c>
      <c r="D6">
        <f>SUM(C42:G42)-LARGE(C42:G42,1)-SMALL(C42:G42,1)</f>
        <v>0</v>
      </c>
      <c r="E6" s="23" t="e">
        <f>Tulokset!D62</f>
        <v>#DIV/0!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42224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 t="e">
        <f>SUM(E5:E7)</f>
        <v>#DIV/0!</v>
      </c>
    </row>
    <row r="10" spans="1:8">
      <c r="C10" s="1" t="s">
        <v>36</v>
      </c>
      <c r="D10" s="3">
        <f>SMALL(D5:D7,1)</f>
        <v>0</v>
      </c>
      <c r="E10" s="25" t="e">
        <f>SMALL(E5:E7,1)</f>
        <v>#DIV/0!</v>
      </c>
    </row>
    <row r="11" spans="1:8">
      <c r="C11" s="1" t="s">
        <v>37</v>
      </c>
      <c r="D11">
        <f>SUM(D5:D7)-D10</f>
        <v>0</v>
      </c>
      <c r="E11" s="23" t="e">
        <f>SUM(E5:E7)-E10</f>
        <v>#DIV/0!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Triangle 1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Flower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Candle with descending flip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 with 3 half loops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UX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Oval with travelling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Opposite rolls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Double stall turn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Autorotation with two 90º turns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>
        <f>IF(Kilpailu!$B$6 =Kilpailu!$A$79,Kilpailu!B39,IF(Kilpailu!$B$6 =Kilpailu!$A$80,Kilpailu!B54,IF(Kilpailu!$B$6 =Kilpailu!$A$81,Kilpailu!B69,"")))</f>
        <v>0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Triangle 1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Flower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Candle with descending flip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 with 3 half loops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UX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Oval with travelling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Opposite rolls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Double stall turn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Autorotation with two 90º turns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>
        <f>IF(Kilpailu!$B$6 =Kilpailu!$A$79,Kilpailu!B39,IF(Kilpailu!$B$6 =Kilpailu!$A$80,Kilpailu!B54,IF(Kilpailu!$B$6 =Kilpailu!$A$81,Kilpailu!B69,"")))</f>
        <v>0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Triangle 1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Flower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Candle with descending flip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 with 3 half loops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UX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Oval with travelling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Opposite rolls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Double stall turn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Autorotation with two 90º turns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>
        <f>IF(Kilpailu!$B$6 =Kilpailu!$A$79,Kilpailu!B39,IF(Kilpailu!$B$6 =Kilpailu!$A$80,Kilpailu!B54,IF(Kilpailu!$B$6 =Kilpailu!$A$81,Kilpailu!B69,"")))</f>
        <v>0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B3" sqref="B3"/>
    </sheetView>
  </sheetViews>
  <sheetFormatPr baseColWidth="10" defaultColWidth="8.83203125" defaultRowHeight="14" x14ac:dyDescent="0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v>41496</v>
      </c>
      <c r="B2" s="43" t="str">
        <f>Kilpailu!$B$4</f>
        <v>Vesivehmaa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Triangle 1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Flower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Candle with descending flip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Pullback with 3 half loops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UX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Oval with travelling flip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>Opposite rolls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>Double stall turn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Autorotation with two 90º turns</v>
      </c>
      <c r="C11" s="48"/>
      <c r="D11" s="35"/>
      <c r="E11" s="33"/>
    </row>
    <row r="12" spans="1:5" ht="16">
      <c r="A12" s="46" t="s">
        <v>23</v>
      </c>
      <c r="B12" s="47">
        <f>IF(Kilpailu!$B$6 =Kilpailu!$A$79,Kilpailu!$B$39,IF(Kilpailu!$B$6 =Kilpailu!$A$80,Kilpailu!$B$54,IF(Kilpailu!$B$6 =Kilpailu!$A$81,Kilpailu!$B$69,"")))</f>
        <v>0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v>41496</v>
      </c>
      <c r="B17" s="43" t="str">
        <f>Kilpailu!$B$4</f>
        <v>Vesivehmaa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Triangle 1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Flower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Candle with descending flip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 with 3 half loops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UX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Oval with travelling flip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>Opposite rolls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>Double stall turn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Autorotation with two 90º turns</v>
      </c>
      <c r="C26" s="48"/>
      <c r="D26" s="35"/>
      <c r="E26" s="33"/>
    </row>
    <row r="27" spans="1:5" ht="16">
      <c r="A27" s="46" t="s">
        <v>23</v>
      </c>
      <c r="B27" s="47">
        <f>IF(Kilpailu!$B$6 =Kilpailu!$A$79,Kilpailu!$B$39,IF(Kilpailu!$B$6 =Kilpailu!$A$80,Kilpailu!$B$54,IF(Kilpailu!$B$6 =Kilpailu!$A$81,Kilpailu!$B$69,"")))</f>
        <v>0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v>41496</v>
      </c>
      <c r="B32" s="43" t="str">
        <f>Kilpailu!$B$4</f>
        <v>Vesivehmaa</v>
      </c>
      <c r="C32" s="39"/>
      <c r="D32" s="39"/>
      <c r="E32" s="33"/>
    </row>
    <row r="33" spans="1:5" ht="16">
      <c r="A33" s="53" t="s">
        <v>14</v>
      </c>
      <c r="B33" s="47" t="str">
        <f>IF(Kilpailu!$B$6 =Kilpailu!$A$79,Kilpailu!$B$30,IF(Kilpailu!$B$6 =Kilpailu!$A$80,Kilpailu!$B$45,IF(Kilpailu!$B$6 =Kilpailu!$A$81,Kilpailu!$B$60,"")))</f>
        <v>Triangle 1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Flower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Candle with descending flip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 with 3 half loops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UX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Oval with travelling flip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>Opposite rolls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>Double stall turn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Autorotation with two 90º turns</v>
      </c>
      <c r="C41" s="48"/>
      <c r="D41" s="35"/>
      <c r="E41" s="33"/>
    </row>
    <row r="42" spans="1:5" ht="16">
      <c r="A42" s="46" t="s">
        <v>23</v>
      </c>
      <c r="B42" s="47">
        <f>IF(Kilpailu!$B$6 =Kilpailu!$A$79,Kilpailu!$B$39,IF(Kilpailu!$B$6 =Kilpailu!$A$80,Kilpailu!$B$54,IF(Kilpailu!$B$6 =Kilpailu!$A$81,Kilpailu!$B$69,"")))</f>
        <v>0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Jukka Heikkilä</cp:lastModifiedBy>
  <cp:lastPrinted>2015-08-07T15:46:20Z</cp:lastPrinted>
  <dcterms:created xsi:type="dcterms:W3CDTF">2008-06-05T19:52:34Z</dcterms:created>
  <dcterms:modified xsi:type="dcterms:W3CDTF">2015-08-10T18:12:02Z</dcterms:modified>
</cp:coreProperties>
</file>