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checkCompatibility="1" autoCompressPictures="0"/>
  <bookViews>
    <workbookView xWindow="20" yWindow="0" windowWidth="14560" windowHeight="14620" tabRatio="84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0001" concurrentCalc="0"/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4" l="1"/>
  <c r="B8" i="2"/>
  <c r="B8" i="7"/>
  <c r="H55" i="2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9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28" i="3"/>
  <c r="F26" i="4"/>
  <c r="G26" i="4"/>
  <c r="C26" i="4"/>
  <c r="D26" i="4"/>
  <c r="E26" i="4"/>
  <c r="D5" i="4"/>
  <c r="C29" i="3"/>
  <c r="E26" i="5"/>
  <c r="D26" i="5"/>
  <c r="C26" i="5"/>
  <c r="F26" i="5"/>
  <c r="G26" i="5"/>
  <c r="D5" i="5"/>
  <c r="C30" i="3"/>
  <c r="D28" i="3"/>
  <c r="E5" i="2"/>
  <c r="C48" i="3"/>
  <c r="C42" i="4"/>
  <c r="D42" i="4"/>
  <c r="E42" i="4"/>
  <c r="F42" i="4"/>
  <c r="G42" i="4"/>
  <c r="D6" i="4"/>
  <c r="C49" i="3"/>
  <c r="E42" i="5"/>
  <c r="C42" i="5"/>
  <c r="D42" i="5"/>
  <c r="F42" i="5"/>
  <c r="G42" i="5"/>
  <c r="D6" i="5"/>
  <c r="C50" i="3"/>
  <c r="D48" i="3"/>
  <c r="E6" i="2"/>
  <c r="C68" i="3"/>
  <c r="C58" i="4"/>
  <c r="D58" i="4"/>
  <c r="E58" i="4"/>
  <c r="F58" i="4"/>
  <c r="G58" i="4"/>
  <c r="D7" i="4"/>
  <c r="C69" i="3"/>
  <c r="C58" i="5"/>
  <c r="E58" i="5"/>
  <c r="D58" i="5"/>
  <c r="F58" i="5"/>
  <c r="G58" i="5"/>
  <c r="D7" i="5"/>
  <c r="C70" i="3"/>
  <c r="D68" i="3"/>
  <c r="E7" i="2"/>
  <c r="E10" i="2"/>
  <c r="E11" i="2"/>
  <c r="E9" i="2"/>
  <c r="C42" i="6"/>
  <c r="D42" i="6"/>
  <c r="E42" i="6"/>
  <c r="F42" i="6"/>
  <c r="G42" i="6"/>
  <c r="D6" i="6"/>
  <c r="C51" i="3"/>
  <c r="C42" i="7"/>
  <c r="D42" i="7"/>
  <c r="E42" i="7"/>
  <c r="F42" i="7"/>
  <c r="G42" i="7"/>
  <c r="D6" i="7"/>
  <c r="C52" i="3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26" i="12"/>
  <c r="D26" i="12"/>
  <c r="E26" i="12"/>
  <c r="F26" i="12"/>
  <c r="G26" i="12"/>
  <c r="D5" i="12"/>
  <c r="C57" i="3"/>
  <c r="C26" i="13"/>
  <c r="D26" i="13"/>
  <c r="E26" i="13"/>
  <c r="F26" i="13"/>
  <c r="G26" i="13"/>
  <c r="D5" i="13"/>
  <c r="C58" i="3"/>
  <c r="C26" i="14"/>
  <c r="D26" i="14"/>
  <c r="E26" i="14"/>
  <c r="F26" i="14"/>
  <c r="G26" i="14"/>
  <c r="D5" i="14"/>
  <c r="C59" i="3"/>
  <c r="C26" i="15"/>
  <c r="D26" i="15"/>
  <c r="E26" i="15"/>
  <c r="F26" i="15"/>
  <c r="G26" i="15"/>
  <c r="D5" i="15"/>
  <c r="C60" i="3"/>
  <c r="C26" i="16"/>
  <c r="D26" i="16"/>
  <c r="E26" i="16"/>
  <c r="F26" i="16"/>
  <c r="G26" i="16"/>
  <c r="D5" i="16"/>
  <c r="C61" i="3"/>
  <c r="C26" i="17"/>
  <c r="D26" i="17"/>
  <c r="E26" i="17"/>
  <c r="F26" i="17"/>
  <c r="G26" i="17"/>
  <c r="D5" i="17"/>
  <c r="C62" i="3"/>
  <c r="C58" i="6"/>
  <c r="D58" i="6"/>
  <c r="E58" i="6"/>
  <c r="F58" i="6"/>
  <c r="G58" i="6"/>
  <c r="D7" i="6"/>
  <c r="C71" i="3"/>
  <c r="C58" i="7"/>
  <c r="D58" i="7"/>
  <c r="E58" i="7"/>
  <c r="F58" i="7"/>
  <c r="G58" i="7"/>
  <c r="D7" i="7"/>
  <c r="C72" i="3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C37" i="3"/>
  <c r="D37" i="3"/>
  <c r="E5" i="12"/>
  <c r="D57" i="3"/>
  <c r="E6" i="12"/>
  <c r="D77" i="3"/>
  <c r="E7" i="12"/>
  <c r="E9" i="12"/>
  <c r="E10" i="12"/>
  <c r="E11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C38" i="3"/>
  <c r="D38" i="3"/>
  <c r="E5" i="13"/>
  <c r="D58" i="3"/>
  <c r="E6" i="13"/>
  <c r="D78" i="3"/>
  <c r="E7" i="13"/>
  <c r="E10" i="13"/>
  <c r="E11" i="13"/>
  <c r="E9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C39" i="3"/>
  <c r="D39" i="3"/>
  <c r="E5" i="14"/>
  <c r="D59" i="3"/>
  <c r="E6" i="14"/>
  <c r="D79" i="3"/>
  <c r="E7" i="14"/>
  <c r="E10" i="14"/>
  <c r="E11" i="14"/>
  <c r="E9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C40" i="3"/>
  <c r="D40" i="3"/>
  <c r="E5" i="15"/>
  <c r="D60" i="3"/>
  <c r="E6" i="15"/>
  <c r="D80" i="3"/>
  <c r="E7" i="15"/>
  <c r="E10" i="15"/>
  <c r="E11" i="15"/>
  <c r="E9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C41" i="3"/>
  <c r="D41" i="3"/>
  <c r="E5" i="16"/>
  <c r="D61" i="3"/>
  <c r="E6" i="16"/>
  <c r="D81" i="3"/>
  <c r="E7" i="16"/>
  <c r="E9" i="16"/>
  <c r="E10" i="16"/>
  <c r="E11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C42" i="3"/>
  <c r="D42" i="3"/>
  <c r="E5" i="17"/>
  <c r="D62" i="3"/>
  <c r="E6" i="17"/>
  <c r="D82" i="3"/>
  <c r="E7" i="17"/>
  <c r="E10" i="17"/>
  <c r="E11" i="17"/>
  <c r="E9" i="17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D9" i="4"/>
  <c r="D10" i="4"/>
  <c r="D11" i="4"/>
  <c r="D29" i="3"/>
  <c r="E5" i="4"/>
  <c r="D49" i="3"/>
  <c r="E6" i="4"/>
  <c r="D69" i="3"/>
  <c r="E7" i="4"/>
  <c r="E9" i="4"/>
  <c r="E10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0" i="5"/>
  <c r="D11" i="5"/>
  <c r="D30" i="3"/>
  <c r="E5" i="5"/>
  <c r="D50" i="3"/>
  <c r="E6" i="5"/>
  <c r="D70" i="3"/>
  <c r="E7" i="5"/>
  <c r="E10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G26" i="6"/>
  <c r="F26" i="6"/>
  <c r="E26" i="6"/>
  <c r="D26" i="6"/>
  <c r="C26" i="6"/>
  <c r="B9" i="6"/>
  <c r="B7" i="6"/>
  <c r="B8" i="6"/>
  <c r="D5" i="6"/>
  <c r="D9" i="6"/>
  <c r="D10" i="6"/>
  <c r="D11" i="6"/>
  <c r="C31" i="3"/>
  <c r="D31" i="3"/>
  <c r="E5" i="6"/>
  <c r="D51" i="3"/>
  <c r="E6" i="6"/>
  <c r="D71" i="3"/>
  <c r="E7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G26" i="7"/>
  <c r="F26" i="7"/>
  <c r="E26" i="7"/>
  <c r="D26" i="7"/>
  <c r="C26" i="7"/>
  <c r="B9" i="7"/>
  <c r="B7" i="7"/>
  <c r="D5" i="7"/>
  <c r="D9" i="7"/>
  <c r="D10" i="7"/>
  <c r="D11" i="7"/>
  <c r="C32" i="3"/>
  <c r="D32" i="3"/>
  <c r="E5" i="7"/>
  <c r="D52" i="3"/>
  <c r="E6" i="7"/>
  <c r="D72" i="3"/>
  <c r="E7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G26" i="8"/>
  <c r="F26" i="8"/>
  <c r="E26" i="8"/>
  <c r="D26" i="8"/>
  <c r="C26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5" i="8"/>
  <c r="D10" i="8"/>
  <c r="D9" i="8"/>
  <c r="D11" i="8"/>
  <c r="C33" i="3"/>
  <c r="D33" i="3"/>
  <c r="E5" i="8"/>
  <c r="D53" i="3"/>
  <c r="E6" i="8"/>
  <c r="D73" i="3"/>
  <c r="E7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G26" i="9"/>
  <c r="F26" i="9"/>
  <c r="E26" i="9"/>
  <c r="D26" i="9"/>
  <c r="C26" i="9"/>
  <c r="D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C34" i="3"/>
  <c r="D34" i="3"/>
  <c r="E5" i="9"/>
  <c r="D54" i="3"/>
  <c r="E6" i="9"/>
  <c r="D74" i="3"/>
  <c r="E7" i="9"/>
  <c r="E10" i="9"/>
  <c r="E11" i="9"/>
  <c r="E9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G26" i="10"/>
  <c r="F26" i="10"/>
  <c r="E26" i="10"/>
  <c r="D26" i="10"/>
  <c r="C26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5" i="10"/>
  <c r="D10" i="10"/>
  <c r="D11" i="10"/>
  <c r="B8" i="10"/>
  <c r="D9" i="10"/>
  <c r="C35" i="3"/>
  <c r="D35" i="3"/>
  <c r="E5" i="10"/>
  <c r="D55" i="3"/>
  <c r="E6" i="10"/>
  <c r="D75" i="3"/>
  <c r="E7" i="10"/>
  <c r="E9" i="10"/>
  <c r="E10" i="10"/>
  <c r="E11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G26" i="11"/>
  <c r="F26" i="11"/>
  <c r="E26" i="11"/>
  <c r="D26" i="11"/>
  <c r="C26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5" i="11"/>
  <c r="D10" i="11"/>
  <c r="D11" i="11"/>
  <c r="B8" i="11"/>
  <c r="D9" i="11"/>
  <c r="C36" i="3"/>
  <c r="D36" i="3"/>
  <c r="E5" i="11"/>
  <c r="D56" i="3"/>
  <c r="E6" i="11"/>
  <c r="D76" i="3"/>
  <c r="E7" i="11"/>
  <c r="E9" i="11"/>
  <c r="E10" i="11"/>
  <c r="E11" i="11"/>
  <c r="B32" i="19"/>
  <c r="B17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G70" i="3"/>
  <c r="G69" i="3"/>
  <c r="G68" i="3"/>
  <c r="F74" i="3"/>
  <c r="F73" i="3"/>
  <c r="F72" i="3"/>
  <c r="F71" i="3"/>
  <c r="F70" i="3"/>
  <c r="F69" i="3"/>
  <c r="F68" i="3"/>
  <c r="E73" i="3"/>
  <c r="E72" i="3"/>
  <c r="E71" i="3"/>
  <c r="E70" i="3"/>
  <c r="E74" i="3"/>
  <c r="E69" i="3"/>
  <c r="E68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G50" i="3"/>
  <c r="F50" i="3"/>
  <c r="E50" i="3"/>
  <c r="I3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F4" i="3"/>
  <c r="B4" i="3"/>
  <c r="I48" i="3"/>
  <c r="I28" i="3"/>
  <c r="H48" i="3"/>
  <c r="G48" i="3"/>
  <c r="F48" i="3"/>
  <c r="E48" i="3"/>
  <c r="H28" i="3"/>
  <c r="G28" i="3"/>
  <c r="F28" i="3"/>
  <c r="E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I14" i="3"/>
  <c r="G21" i="3"/>
  <c r="F18" i="3"/>
  <c r="I32" i="3"/>
  <c r="E51" i="3"/>
  <c r="E18" i="3"/>
  <c r="C20" i="3"/>
  <c r="I9" i="3"/>
  <c r="H9" i="3"/>
  <c r="G9" i="3"/>
  <c r="F9" i="3"/>
  <c r="E9" i="3"/>
  <c r="F12" i="3"/>
  <c r="E11" i="3"/>
  <c r="C18" i="3"/>
  <c r="E21" i="3"/>
  <c r="F10" i="3"/>
  <c r="C21" i="3"/>
  <c r="E20" i="3"/>
  <c r="E17" i="3"/>
  <c r="G17" i="3"/>
  <c r="I17" i="3"/>
  <c r="G19" i="3"/>
  <c r="H13" i="3"/>
  <c r="I8" i="3"/>
  <c r="H10" i="3"/>
  <c r="E10" i="3"/>
  <c r="G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9" i="3"/>
  <c r="D10" i="3"/>
  <c r="D11" i="3"/>
  <c r="D12" i="3"/>
  <c r="D13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<sst xmlns="http://schemas.openxmlformats.org/spreadsheetml/2006/main" count="1294" uniqueCount="94">
  <si>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</si>
  <si>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</si>
  <si>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</si>
  <si>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</si>
  <si>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</si>
  <si>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</si>
  <si>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</si>
  <si>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</si>
  <si>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</si>
  <si>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</si>
  <si>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</si>
  <si>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</si>
  <si>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</si>
  <si>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</si>
  <si>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</si>
  <si>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</si>
  <si>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</si>
  <si>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</si>
  <si>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</si>
  <si>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</si>
  <si>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</si>
  <si>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</si>
  <si>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</si>
  <si>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</si>
  <si>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</si>
  <si>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</si>
  <si>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</si>
  <si>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</si>
  <si>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</si>
  <si>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</si>
  <si>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</si>
  <si>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</si>
  <si>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</si>
  <si>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</si>
  <si>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</si>
  <si>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</si>
  <si>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</si>
  <si>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</si>
  <si>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</si>
  <si>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</si>
  <si>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</si>
  <si>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</si>
  <si>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</si>
  <si>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</si>
  <si>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</si>
  <si>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</si>
  <si>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</si>
  <si>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</si>
  <si>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</si>
  <si>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</si>
  <si>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</si>
  <si>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</si>
  <si>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</si>
  <si>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</si>
  <si>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</si>
  <si>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</si>
  <si>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</si>
  <si>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</si>
  <si>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</si>
  <si>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</si>
  <si>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</si>
  <si>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</si>
  <si>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</si>
  <si>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</si>
  <si>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</si>
  <si>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</si>
  <si>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</si>
  <si>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</si>
  <si>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</si>
  <si>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</si>
  <si>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</si>
  <si>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</si>
  <si>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</si>
  <si>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</si>
  <si>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</si>
  <si>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</si>
  <si>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</si>
  <si>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</si>
  <si>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</si>
  <si>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</si>
  <si>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</si>
  <si>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</si>
  <si>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</si>
  <si>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</si>
  <si>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</si>
  <si>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</si>
  <si>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</si>
  <si>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</si>
  <si>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</si>
  <si>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</si>
  <si>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Ämmässuo, Espoo</t>
  </si>
  <si>
    <t>Tuomas J.</t>
  </si>
  <si>
    <t>Anssi Kärnä</t>
  </si>
  <si>
    <t>Ville Vaalte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</si>
</sst>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14" fontId="3" fillId="0" borderId="3" xfId="0" applyNumberFormat="1" applyFont="1" applyFill="1" applyBorder="1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tabSelected="1" workbookViewId="0">
      <selection activeCell="B20" sqref="B20"/>
    </sheetView>
  </sheetViews>
  <sheetFormatPr baseColWidth="10" defaultColWidth="8.83203125" defaultRowHeight="14" x14ac:dyDescent="0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90</v>
      </c>
    </row>
    <row r="5" spans="1:8">
      <c r="A5" s="1" t="s">
        <v>11</v>
      </c>
      <c r="B5" s="10">
        <v>42119</v>
      </c>
    </row>
    <row r="6" spans="1:8">
      <c r="A6" s="1" t="s">
        <v>55</v>
      </c>
      <c r="B6" t="s">
        <v>61</v>
      </c>
    </row>
    <row r="8" spans="1:8">
      <c r="A8" s="54" t="s">
        <v>13</v>
      </c>
      <c r="B8" s="54"/>
      <c r="D8" s="54" t="s">
        <v>57</v>
      </c>
      <c r="E8" s="54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91</v>
      </c>
    </row>
    <row r="11" spans="1:8">
      <c r="A11" s="1" t="s">
        <v>15</v>
      </c>
      <c r="B11" s="52" t="s">
        <v>92</v>
      </c>
    </row>
    <row r="12" spans="1:8">
      <c r="A12" s="1" t="s">
        <v>16</v>
      </c>
      <c r="B12" s="52" t="s">
        <v>93</v>
      </c>
    </row>
    <row r="13" spans="1:8">
      <c r="A13" s="1" t="s">
        <v>17</v>
      </c>
      <c r="B13" s="52"/>
    </row>
    <row r="14" spans="1:8">
      <c r="A14" s="1" t="s">
        <v>18</v>
      </c>
      <c r="B14" s="52"/>
    </row>
    <row r="15" spans="1:8">
      <c r="A15" s="1" t="s">
        <v>19</v>
      </c>
      <c r="B15" s="52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workbookViewId="0">
      <selection activeCell="B10" sqref="B10"/>
    </sheetView>
  </sheetViews>
  <sheetFormatPr baseColWidth="10" defaultColWidth="8.83203125" defaultRowHeight="14" x14ac:dyDescent="0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Ämmässuo, Espoo</v>
      </c>
      <c r="C4" s="1" t="s">
        <v>11</v>
      </c>
      <c r="D4" s="26">
        <v>41496</v>
      </c>
      <c r="E4" s="1" t="s">
        <v>12</v>
      </c>
      <c r="F4" s="55" t="str">
        <f>Kilpailu!B6</f>
        <v>Eurosport</v>
      </c>
      <c r="G4" s="55"/>
      <c r="H4" s="55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Tuomas J.</v>
      </c>
      <c r="C8" s="20">
        <f>SUM(C28,C48,C68)-'1'!D10</f>
        <v>237</v>
      </c>
      <c r="D8" s="22">
        <f>SUM(D28,D48,D68)-'1'!E10</f>
        <v>1385.6361149110803</v>
      </c>
      <c r="E8" s="20">
        <f t="shared" ref="E8:I14" si="0">SUM(E28,E48,E68)</f>
        <v>122</v>
      </c>
      <c r="F8" s="20">
        <f t="shared" si="0"/>
        <v>101</v>
      </c>
      <c r="G8" s="20">
        <f t="shared" si="0"/>
        <v>101</v>
      </c>
      <c r="H8" s="20">
        <f t="shared" si="0"/>
        <v>0</v>
      </c>
      <c r="I8" s="20">
        <f t="shared" si="0"/>
        <v>290</v>
      </c>
      <c r="J8" s="22">
        <f t="shared" ref="J8:J14" si="1">LARGE(D$8:D$22,1)-D8</f>
        <v>614.36388508891969</v>
      </c>
    </row>
    <row r="9" spans="1:10">
      <c r="A9" s="21" t="s">
        <v>15</v>
      </c>
      <c r="B9" s="20" t="str">
        <f>Kilpailu!B$11</f>
        <v>Anssi Kärnä</v>
      </c>
      <c r="C9" s="20">
        <f>SUM(C29,C49,C69)-'2'!D10</f>
        <v>337</v>
      </c>
      <c r="D9" s="22">
        <f>SUM(D29,D49,D69)-'2'!E10</f>
        <v>2000</v>
      </c>
      <c r="E9" s="20">
        <f t="shared" si="0"/>
        <v>175</v>
      </c>
      <c r="F9" s="20">
        <f t="shared" si="0"/>
        <v>160.5</v>
      </c>
      <c r="G9" s="20">
        <f t="shared" si="0"/>
        <v>156</v>
      </c>
      <c r="H9" s="20">
        <f t="shared" si="0"/>
        <v>0</v>
      </c>
      <c r="I9" s="20">
        <f t="shared" si="0"/>
        <v>270</v>
      </c>
      <c r="J9" s="22">
        <f t="shared" si="1"/>
        <v>0</v>
      </c>
    </row>
    <row r="10" spans="1:10">
      <c r="A10" s="21" t="s">
        <v>16</v>
      </c>
      <c r="B10" s="20" t="str">
        <f>Kilpailu!B$12</f>
        <v>Ville Vaalte</v>
      </c>
      <c r="C10" s="20">
        <f>SUM(C30,C50,C70)-'3'!D10</f>
        <v>323</v>
      </c>
      <c r="D10" s="22">
        <f>SUM(D30,D50,D70)-'3'!E10</f>
        <v>1938.5113268608411</v>
      </c>
      <c r="E10" s="20">
        <f t="shared" si="0"/>
        <v>167</v>
      </c>
      <c r="F10" s="20">
        <f t="shared" si="0"/>
        <v>147</v>
      </c>
      <c r="G10" s="20">
        <f t="shared" si="0"/>
        <v>154</v>
      </c>
      <c r="H10" s="20">
        <f t="shared" si="0"/>
        <v>0</v>
      </c>
      <c r="I10" s="20">
        <f t="shared" si="0"/>
        <v>330</v>
      </c>
      <c r="J10" s="22">
        <f t="shared" si="1"/>
        <v>61.488673139158891</v>
      </c>
    </row>
    <row r="11" spans="1:10">
      <c r="A11" s="21" t="s">
        <v>17</v>
      </c>
      <c r="B11" s="20">
        <f>Kilpailu!B$13</f>
        <v>0</v>
      </c>
      <c r="C11" s="20">
        <f>SUM(C31,C51,C71)-'4'!D10</f>
        <v>0</v>
      </c>
      <c r="D11" s="22">
        <f>SUM(D31,D51,D71)-'4'!E10</f>
        <v>0</v>
      </c>
      <c r="E11" s="20">
        <f t="shared" si="0"/>
        <v>0</v>
      </c>
      <c r="F11" s="20">
        <f t="shared" si="0"/>
        <v>0</v>
      </c>
      <c r="G11" s="20">
        <f t="shared" si="0"/>
        <v>0</v>
      </c>
      <c r="H11" s="20">
        <f t="shared" si="0"/>
        <v>0</v>
      </c>
      <c r="I11" s="20">
        <f t="shared" si="0"/>
        <v>0</v>
      </c>
      <c r="J11" s="22">
        <f t="shared" si="1"/>
        <v>2000</v>
      </c>
    </row>
    <row r="12" spans="1:10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0</v>
      </c>
      <c r="J12" s="22">
        <f t="shared" si="1"/>
        <v>2000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0</v>
      </c>
      <c r="J13" s="22">
        <f t="shared" si="1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Tuomas J.</v>
      </c>
      <c r="C28" s="6">
        <f>'1'!D$5</f>
        <v>87</v>
      </c>
      <c r="D28" s="17">
        <f>C28/LARGE(C$28:C$42,1)*1000</f>
        <v>563.10679611650482</v>
      </c>
      <c r="E28" s="6">
        <f>'1'!C$26</f>
        <v>38</v>
      </c>
      <c r="F28" s="6">
        <f>'1'!D$26</f>
        <v>24</v>
      </c>
      <c r="G28" s="6">
        <f>'1'!E$26</f>
        <v>25</v>
      </c>
      <c r="H28" s="6">
        <f>'1'!F$26</f>
        <v>0</v>
      </c>
      <c r="I28" s="6">
        <f>'1'!G$26</f>
        <v>90</v>
      </c>
      <c r="J28" s="6">
        <f>LARGE(C$28:C$42,1)-C28</f>
        <v>67.5</v>
      </c>
    </row>
    <row r="29" spans="1:10">
      <c r="A29" s="5" t="s">
        <v>15</v>
      </c>
      <c r="B29" s="6" t="str">
        <f>Kilpailu!B$11</f>
        <v>Anssi Kärnä</v>
      </c>
      <c r="C29" s="6">
        <f>'2'!D$5</f>
        <v>154.5</v>
      </c>
      <c r="D29" s="17">
        <f t="shared" ref="D29:D42" si="6">C29/LARGE(C$28:C$42,1)*1000</f>
        <v>1000</v>
      </c>
      <c r="E29" s="6">
        <f>'2'!C$26</f>
        <v>58</v>
      </c>
      <c r="F29" s="6">
        <f>'2'!D$26</f>
        <v>47.5</v>
      </c>
      <c r="G29" s="6">
        <f>'2'!E$26</f>
        <v>49</v>
      </c>
      <c r="H29" s="6">
        <f>'2'!F$26</f>
        <v>0</v>
      </c>
      <c r="I29" s="6">
        <f>'2'!G$26</f>
        <v>90</v>
      </c>
      <c r="J29" s="6">
        <f t="shared" ref="J29:J42" si="7">LARGE(C$28:C$42,1)-C29</f>
        <v>0</v>
      </c>
    </row>
    <row r="30" spans="1:10">
      <c r="A30" s="5" t="s">
        <v>16</v>
      </c>
      <c r="B30" s="6" t="str">
        <f>Kilpailu!B$12</f>
        <v>Ville Vaalte</v>
      </c>
      <c r="C30" s="6">
        <f>'3'!D$5</f>
        <v>145</v>
      </c>
      <c r="D30" s="17">
        <f t="shared" si="6"/>
        <v>938.51132686084134</v>
      </c>
      <c r="E30" s="6">
        <f>'3'!C$26</f>
        <v>50</v>
      </c>
      <c r="F30" s="6">
        <f>'3'!D$26</f>
        <v>44</v>
      </c>
      <c r="G30" s="6">
        <f>'3'!E$26</f>
        <v>51</v>
      </c>
      <c r="H30" s="6">
        <f>'3'!F$26</f>
        <v>0</v>
      </c>
      <c r="I30" s="6">
        <f>'3'!G$26</f>
        <v>110</v>
      </c>
      <c r="J30" s="6">
        <f t="shared" si="7"/>
        <v>9.5</v>
      </c>
    </row>
    <row r="31" spans="1:10">
      <c r="A31" s="5" t="s">
        <v>17</v>
      </c>
      <c r="B31" s="6">
        <f>Kilpailu!B$13</f>
        <v>0</v>
      </c>
      <c r="C31" s="6">
        <f>'4'!D$5</f>
        <v>0</v>
      </c>
      <c r="D31" s="17">
        <f t="shared" si="6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0</v>
      </c>
      <c r="J31" s="6">
        <f t="shared" si="7"/>
        <v>154.5</v>
      </c>
    </row>
    <row r="32" spans="1:10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0</v>
      </c>
      <c r="J32" s="6">
        <f t="shared" si="7"/>
        <v>154.5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7"/>
        <v>154.5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154.5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154.5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154.5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154.5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154.5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154.5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154.5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154.5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154.5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Tuomas J.</v>
      </c>
      <c r="C48" s="15">
        <f>'1'!D$6</f>
        <v>113</v>
      </c>
      <c r="D48" s="18">
        <f>C48/LARGE(C$48:C$62,1)*1000</f>
        <v>664.7058823529411</v>
      </c>
      <c r="E48" s="15">
        <f>'1'!C$42</f>
        <v>43</v>
      </c>
      <c r="F48" s="15">
        <f>'1'!D$42</f>
        <v>36</v>
      </c>
      <c r="G48" s="15">
        <f>'1'!E$42</f>
        <v>34</v>
      </c>
      <c r="H48" s="15">
        <f>'1'!F$42</f>
        <v>0</v>
      </c>
      <c r="I48" s="15">
        <f>'1'!G$42</f>
        <v>90</v>
      </c>
      <c r="J48" s="15">
        <f>LARGE(C$48:C$62,1)-C48</f>
        <v>57</v>
      </c>
    </row>
    <row r="49" spans="1:10">
      <c r="A49" s="16" t="s">
        <v>15</v>
      </c>
      <c r="B49" s="15" t="str">
        <f>Kilpailu!B$11</f>
        <v>Anssi Kärnä</v>
      </c>
      <c r="C49" s="15">
        <f>'2'!D$6</f>
        <v>165</v>
      </c>
      <c r="D49" s="18">
        <f t="shared" ref="D49:D62" si="8">C49/LARGE(C$48:C$62,1)*1000</f>
        <v>970.58823529411768</v>
      </c>
      <c r="E49" s="15">
        <f>'2'!C$42</f>
        <v>60</v>
      </c>
      <c r="F49" s="15">
        <f>'2'!D$42</f>
        <v>55</v>
      </c>
      <c r="G49" s="15">
        <f>'2'!E$42</f>
        <v>50</v>
      </c>
      <c r="H49" s="15">
        <f>'2'!F$42</f>
        <v>0</v>
      </c>
      <c r="I49" s="15">
        <f>'2'!G$42</f>
        <v>90</v>
      </c>
      <c r="J49" s="15">
        <f t="shared" ref="J49:J62" si="9">LARGE(C$48:C$62,1)-C49</f>
        <v>5</v>
      </c>
    </row>
    <row r="50" spans="1:10">
      <c r="A50" s="16" t="s">
        <v>16</v>
      </c>
      <c r="B50" s="15" t="str">
        <f>Kilpailu!B$12</f>
        <v>Ville Vaalte</v>
      </c>
      <c r="C50" s="15">
        <f>'3'!D$6</f>
        <v>170</v>
      </c>
      <c r="D50" s="18">
        <f t="shared" si="8"/>
        <v>1000</v>
      </c>
      <c r="E50" s="15">
        <f>'3'!C$42</f>
        <v>64</v>
      </c>
      <c r="F50" s="15">
        <f>'3'!D$42</f>
        <v>54</v>
      </c>
      <c r="G50" s="15">
        <f>'3'!E$42</f>
        <v>52</v>
      </c>
      <c r="H50" s="15">
        <f>'3'!F$42</f>
        <v>0</v>
      </c>
      <c r="I50" s="15">
        <f>'3'!G$42</f>
        <v>110</v>
      </c>
      <c r="J50" s="15">
        <f t="shared" si="9"/>
        <v>0</v>
      </c>
    </row>
    <row r="51" spans="1:10">
      <c r="A51" s="16" t="s">
        <v>17</v>
      </c>
      <c r="B51" s="15">
        <f>Kilpailu!B$13</f>
        <v>0</v>
      </c>
      <c r="C51" s="15">
        <f>'4'!D$6</f>
        <v>0</v>
      </c>
      <c r="D51" s="18">
        <f t="shared" si="8"/>
        <v>0</v>
      </c>
      <c r="E51" s="15">
        <f>'4'!C$42</f>
        <v>0</v>
      </c>
      <c r="F51" s="15">
        <f>'4'!D$42</f>
        <v>0</v>
      </c>
      <c r="G51" s="15">
        <f>'4'!E$42</f>
        <v>0</v>
      </c>
      <c r="H51" s="15">
        <f>'4'!F$42</f>
        <v>0</v>
      </c>
      <c r="I51" s="15">
        <f>'4'!G$42</f>
        <v>0</v>
      </c>
      <c r="J51" s="15">
        <f t="shared" si="9"/>
        <v>170</v>
      </c>
    </row>
    <row r="52" spans="1:10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0</v>
      </c>
      <c r="J52" s="15">
        <f t="shared" si="9"/>
        <v>170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0</v>
      </c>
      <c r="J53" s="15">
        <f t="shared" si="9"/>
        <v>170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170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170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170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170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170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170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170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170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170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Tuomas J.</v>
      </c>
      <c r="C68" s="9">
        <f>'1'!D$7</f>
        <v>124</v>
      </c>
      <c r="D68" s="19">
        <f>IF(LARGE(C$68:C$82,1)*1000=0,0,C68/LARGE(C$68:C$82,1)*1000)</f>
        <v>720.93023255813944</v>
      </c>
      <c r="E68" s="9">
        <f>'1'!C$58</f>
        <v>41</v>
      </c>
      <c r="F68" s="9">
        <f>'1'!D$58</f>
        <v>41</v>
      </c>
      <c r="G68" s="9">
        <f>'1'!E$58</f>
        <v>42</v>
      </c>
      <c r="H68" s="9">
        <f>'1'!F$58</f>
        <v>0</v>
      </c>
      <c r="I68" s="9">
        <f>'1'!G$58</f>
        <v>110</v>
      </c>
      <c r="J68" s="9">
        <f>LARGE(C$68:C$82,1)-C68</f>
        <v>48</v>
      </c>
    </row>
    <row r="69" spans="1:10">
      <c r="A69" s="8" t="s">
        <v>15</v>
      </c>
      <c r="B69" s="9" t="str">
        <f>Kilpailu!B$11</f>
        <v>Anssi Kärnä</v>
      </c>
      <c r="C69" s="9">
        <f>'2'!D$7</f>
        <v>172</v>
      </c>
      <c r="D69" s="19">
        <f t="shared" ref="D69:D82" si="10">IF(LARGE(C$68:C$82,1)*1000=0,0,C69/LARGE(C$68:C$82,1)*1000)</f>
        <v>1000</v>
      </c>
      <c r="E69" s="9">
        <f>'2'!C$58</f>
        <v>57</v>
      </c>
      <c r="F69" s="9">
        <f>'2'!D58</f>
        <v>58</v>
      </c>
      <c r="G69" s="9">
        <f>'2'!E$58</f>
        <v>57</v>
      </c>
      <c r="H69" s="9">
        <f>'2'!F$58</f>
        <v>0</v>
      </c>
      <c r="I69" s="9">
        <f>'2'!G$58</f>
        <v>90</v>
      </c>
      <c r="J69" s="9">
        <f t="shared" ref="J69:J82" si="11">LARGE(C$68:C$82,1)-C69</f>
        <v>0</v>
      </c>
    </row>
    <row r="70" spans="1:10">
      <c r="A70" s="8" t="s">
        <v>16</v>
      </c>
      <c r="B70" s="9" t="str">
        <f>Kilpailu!B$12</f>
        <v>Ville Vaalte</v>
      </c>
      <c r="C70" s="9">
        <f>'3'!D$7</f>
        <v>153</v>
      </c>
      <c r="D70" s="19">
        <f t="shared" si="10"/>
        <v>889.53488372093022</v>
      </c>
      <c r="E70" s="9">
        <f>'3'!C$58</f>
        <v>53</v>
      </c>
      <c r="F70" s="9">
        <f>'3'!D$58</f>
        <v>49</v>
      </c>
      <c r="G70" s="9">
        <f>'3'!E$58</f>
        <v>51</v>
      </c>
      <c r="H70" s="9">
        <f>'3'!F$58</f>
        <v>0</v>
      </c>
      <c r="I70" s="9">
        <f>'3'!G$58</f>
        <v>110</v>
      </c>
      <c r="J70" s="9">
        <f t="shared" si="11"/>
        <v>19</v>
      </c>
    </row>
    <row r="71" spans="1:10">
      <c r="A71" s="8" t="s">
        <v>17</v>
      </c>
      <c r="B71" s="9">
        <f>Kilpailu!B$13</f>
        <v>0</v>
      </c>
      <c r="C71" s="9">
        <f>'4'!D$7</f>
        <v>0</v>
      </c>
      <c r="D71" s="19">
        <f t="shared" si="10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0</v>
      </c>
      <c r="J71" s="9">
        <f t="shared" si="11"/>
        <v>172</v>
      </c>
    </row>
    <row r="72" spans="1:10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0</v>
      </c>
      <c r="J72" s="9">
        <f t="shared" si="11"/>
        <v>172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0</v>
      </c>
      <c r="J73" s="9">
        <f t="shared" si="11"/>
        <v>172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172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172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172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172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172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172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172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172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172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workbookViewId="0">
      <selection activeCell="G58" sqref="G58"/>
    </sheetView>
  </sheetViews>
  <sheetFormatPr baseColWidth="10" defaultColWidth="8.83203125" defaultRowHeight="14" x14ac:dyDescent="0"/>
  <cols>
    <col min="2" max="2" width="38.33203125" customWidth="1"/>
    <col min="3" max="3" width="11.83203125" bestFit="1" customWidth="1"/>
    <col min="4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Tuomas J.</v>
      </c>
      <c r="C5" s="1" t="s">
        <v>30</v>
      </c>
      <c r="D5">
        <f>SUM(H15:H25)</f>
        <v>87</v>
      </c>
      <c r="E5" s="23">
        <f>Tulokset!D28</f>
        <v>563.10679611650482</v>
      </c>
    </row>
    <row r="6" spans="1:8">
      <c r="C6" s="1" t="s">
        <v>32</v>
      </c>
      <c r="D6">
        <f>SUM(C42:G42)-LARGE(C42:G42,1)-SMALL(C42:G42,1)</f>
        <v>113</v>
      </c>
      <c r="E6" s="23">
        <f>Tulokset!D48</f>
        <v>664.7058823529411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124</v>
      </c>
      <c r="E7" s="23">
        <f>Tulokset!D68</f>
        <v>720.93023255813944</v>
      </c>
    </row>
    <row r="8" spans="1:8">
      <c r="A8" s="1" t="s">
        <v>11</v>
      </c>
      <c r="B8" s="10">
        <f>Kilpailu!B5</f>
        <v>42119</v>
      </c>
      <c r="E8" s="23"/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324</v>
      </c>
      <c r="E9" s="24">
        <f>SUM(E5:E7)</f>
        <v>1948.7429110275853</v>
      </c>
    </row>
    <row r="10" spans="1:8">
      <c r="C10" s="1" t="s">
        <v>36</v>
      </c>
      <c r="D10" s="3">
        <f>SMALL(D5:D7,1)</f>
        <v>87</v>
      </c>
      <c r="E10" s="25">
        <f>SMALL(E5:E7,1)</f>
        <v>563.10679611650482</v>
      </c>
    </row>
    <row r="11" spans="1:8">
      <c r="C11" s="1" t="s">
        <v>37</v>
      </c>
      <c r="D11">
        <f>SUM(D5:D7)-D10</f>
        <v>237</v>
      </c>
      <c r="E11" s="23">
        <f>SUM(E5:E7)-E10</f>
        <v>1385.6361149110803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M kahdella 180 piruetilla</v>
      </c>
      <c r="C15" s="6">
        <v>4</v>
      </c>
      <c r="D15" s="6">
        <v>3</v>
      </c>
      <c r="E15" s="6">
        <v>3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10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Salmiakki 360 piruetilla</v>
      </c>
      <c r="C16" s="6">
        <v>4</v>
      </c>
      <c r="D16" s="6">
        <v>2</v>
      </c>
      <c r="E16" s="6">
        <v>3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9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Cuubalainen kahdeksikko</v>
      </c>
      <c r="C17" s="27">
        <v>5</v>
      </c>
      <c r="D17" s="6">
        <v>4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13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Pullback</v>
      </c>
      <c r="C18" s="6">
        <v>7</v>
      </c>
      <c r="D18" s="6">
        <v>5</v>
      </c>
      <c r="E18" s="6">
        <v>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17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Cobraroll puolikierteillä</v>
      </c>
      <c r="C19" s="6">
        <v>0</v>
      </c>
      <c r="D19" s="6">
        <v>0</v>
      </c>
      <c r="E19" s="6">
        <v>0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Pushover</v>
      </c>
      <c r="C20" s="6">
        <v>4</v>
      </c>
      <c r="D20" s="6">
        <v>2</v>
      </c>
      <c r="E20" s="6">
        <v>3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9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Tuplakierteet</v>
      </c>
      <c r="C21" s="6">
        <v>7</v>
      </c>
      <c r="D21" s="6">
        <v>3</v>
      </c>
      <c r="E21" s="6">
        <v>3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13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Tuplasilmukat</v>
      </c>
      <c r="C22" s="6">
        <v>7</v>
      </c>
      <c r="D22" s="6">
        <v>5</v>
      </c>
      <c r="E22" s="6">
        <v>4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16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Autorotaatio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38</v>
      </c>
      <c r="D26" s="6">
        <f>SUM(D15:D25)</f>
        <v>24</v>
      </c>
      <c r="E26" s="6">
        <f>SUM(E15:E25)</f>
        <v>25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M kahdella 180 piruetilla</v>
      </c>
      <c r="C31" s="15">
        <v>5</v>
      </c>
      <c r="D31" s="15">
        <v>5</v>
      </c>
      <c r="E31" s="15">
        <v>3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13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Salmiakki 360 piruetilla</v>
      </c>
      <c r="C32" s="15">
        <v>4</v>
      </c>
      <c r="D32" s="15">
        <v>3</v>
      </c>
      <c r="E32" s="15">
        <v>4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11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Cuubalainen kahdeksikko</v>
      </c>
      <c r="C33" s="15">
        <v>6</v>
      </c>
      <c r="D33" s="15">
        <v>6</v>
      </c>
      <c r="E33" s="15">
        <v>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17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Pullback</v>
      </c>
      <c r="C34" s="15">
        <v>6</v>
      </c>
      <c r="D34" s="15">
        <v>5</v>
      </c>
      <c r="E34" s="15">
        <v>4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15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Cobraroll puolikierteillä</v>
      </c>
      <c r="C35" s="15">
        <v>3</v>
      </c>
      <c r="D35" s="15">
        <v>1</v>
      </c>
      <c r="E35" s="15">
        <v>1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5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Pushover</v>
      </c>
      <c r="C36" s="15">
        <v>6</v>
      </c>
      <c r="D36" s="15">
        <v>4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16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>Tuplakierteet</v>
      </c>
      <c r="C37" s="15">
        <v>6</v>
      </c>
      <c r="D37" s="15">
        <v>5</v>
      </c>
      <c r="E37" s="15">
        <v>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16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>Tuplasilmukat</v>
      </c>
      <c r="C38" s="15">
        <v>7</v>
      </c>
      <c r="D38" s="15">
        <v>7</v>
      </c>
      <c r="E38" s="15">
        <v>6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20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>Autorotaatio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/>
      <c r="G40" s="15">
        <v>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43</v>
      </c>
      <c r="D42" s="15">
        <f>SUM(D31:D41)</f>
        <v>36</v>
      </c>
      <c r="E42" s="15">
        <f>SUM(E31:E41)</f>
        <v>34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M kahdella 180 piruetilla</v>
      </c>
      <c r="C47" s="9">
        <v>5</v>
      </c>
      <c r="D47" s="9">
        <v>6</v>
      </c>
      <c r="E47" s="9">
        <v>4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15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Salmiakki 360 piruetilla</v>
      </c>
      <c r="C48" s="9">
        <v>4</v>
      </c>
      <c r="D48" s="9">
        <v>5</v>
      </c>
      <c r="E48" s="9">
        <v>3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12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Cuubalainen kahdeksikko</v>
      </c>
      <c r="C49" s="9">
        <v>3</v>
      </c>
      <c r="D49" s="9">
        <v>6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16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Pullback</v>
      </c>
      <c r="C50" s="9">
        <v>6</v>
      </c>
      <c r="D50" s="9">
        <v>5</v>
      </c>
      <c r="E50" s="9">
        <v>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16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Cobraroll puolikierteillä</v>
      </c>
      <c r="C51" s="9">
        <v>5</v>
      </c>
      <c r="D51" s="9">
        <v>4</v>
      </c>
      <c r="E51" s="9">
        <v>6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15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Pushover</v>
      </c>
      <c r="C52" s="9">
        <v>5</v>
      </c>
      <c r="D52" s="9">
        <v>5</v>
      </c>
      <c r="E52" s="9">
        <v>6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16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Tuplakierteet</v>
      </c>
      <c r="C53" s="9">
        <v>7</v>
      </c>
      <c r="D53" s="9">
        <v>5</v>
      </c>
      <c r="E53" s="9">
        <v>6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18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Tuplasilmukat</v>
      </c>
      <c r="C54" s="9">
        <v>6</v>
      </c>
      <c r="D54" s="9">
        <v>5</v>
      </c>
      <c r="E54" s="9">
        <v>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16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Autorotaatio</v>
      </c>
      <c r="C55" s="9">
        <v>0</v>
      </c>
      <c r="D55" s="9">
        <v>0</v>
      </c>
      <c r="E55" s="9">
        <v>0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>
        <v>10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41</v>
      </c>
      <c r="D58" s="9">
        <f>SUM(D47:D57)</f>
        <v>41</v>
      </c>
      <c r="E58" s="9">
        <f>SUM(E47:E57)</f>
        <v>42</v>
      </c>
      <c r="F58" s="9">
        <f>SUM(F47:F57)</f>
        <v>0</v>
      </c>
      <c r="G58" s="9">
        <f>SUM(G47:G57)</f>
        <v>110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workbookViewId="0">
      <selection activeCell="D48" sqref="D48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Anssi Kärnä</v>
      </c>
      <c r="C5" s="1" t="s">
        <v>30</v>
      </c>
      <c r="D5">
        <f>SUM(C26:G26)-LARGE(C26:G26,1)-SMALL(C26:G26,1)</f>
        <v>154.5</v>
      </c>
      <c r="E5" s="23">
        <f>Tulokset!D29</f>
        <v>1000</v>
      </c>
    </row>
    <row r="6" spans="1:8">
      <c r="C6" s="1" t="s">
        <v>32</v>
      </c>
      <c r="D6">
        <f>SUM(C42:G42)-LARGE(C42:G42,1)-SMALL(C42:G42,1)</f>
        <v>165</v>
      </c>
      <c r="E6" s="23">
        <f>Tulokset!D49</f>
        <v>970.58823529411768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172</v>
      </c>
      <c r="E7" s="23">
        <f>Tulokset!D69</f>
        <v>1000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491.5</v>
      </c>
      <c r="E9" s="24">
        <f>SUM(E5:E7)</f>
        <v>2970.5882352941176</v>
      </c>
    </row>
    <row r="10" spans="1:8">
      <c r="C10" s="1" t="s">
        <v>36</v>
      </c>
      <c r="D10" s="3">
        <f>SMALL(D5:D7,1)</f>
        <v>154.5</v>
      </c>
      <c r="E10" s="25">
        <f>SMALL(E5:E7,1)</f>
        <v>970.58823529411768</v>
      </c>
    </row>
    <row r="11" spans="1:8">
      <c r="C11" s="1" t="s">
        <v>37</v>
      </c>
      <c r="D11">
        <f>SUM(D5:D7)-D10</f>
        <v>337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5</v>
      </c>
      <c r="D15" s="6">
        <v>5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6</v>
      </c>
      <c r="D16" s="6">
        <v>5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16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7</v>
      </c>
      <c r="D17" s="6">
        <v>6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9</v>
      </c>
      <c r="D18" s="6">
        <v>7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8</v>
      </c>
      <c r="D19" s="6">
        <v>6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8</v>
      </c>
      <c r="D20" s="6">
        <v>6.5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21.5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8</v>
      </c>
      <c r="D21" s="6">
        <v>6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7</v>
      </c>
      <c r="D22" s="6">
        <v>6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58</v>
      </c>
      <c r="D26" s="6">
        <f>SUM(D15:D25)</f>
        <v>47.5</v>
      </c>
      <c r="E26" s="6">
        <f>SUM(E15:E25)</f>
        <v>49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7</v>
      </c>
      <c r="D31" s="15">
        <v>6</v>
      </c>
      <c r="E31" s="15">
        <v>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18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7</v>
      </c>
      <c r="D32" s="15">
        <v>6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19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8</v>
      </c>
      <c r="D33" s="15">
        <v>6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21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7</v>
      </c>
      <c r="D34" s="15">
        <v>7</v>
      </c>
      <c r="E34" s="15">
        <v>6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8</v>
      </c>
      <c r="D35" s="15">
        <v>8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22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8</v>
      </c>
      <c r="D36" s="15">
        <v>9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24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8</v>
      </c>
      <c r="D37" s="15">
        <v>6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7</v>
      </c>
      <c r="D38" s="15">
        <v>7</v>
      </c>
      <c r="E38" s="15">
        <v>7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21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>
        <v>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60</v>
      </c>
      <c r="D42" s="15">
        <f>SUM(D31:D41)</f>
        <v>55</v>
      </c>
      <c r="E42" s="15">
        <f>SUM(E31:E41)</f>
        <v>50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8</v>
      </c>
      <c r="D47" s="9">
        <v>7</v>
      </c>
      <c r="E47" s="9">
        <v>6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21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6</v>
      </c>
      <c r="D48" s="9">
        <v>7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19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6</v>
      </c>
      <c r="D49" s="9">
        <v>6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19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7</v>
      </c>
      <c r="D50" s="9">
        <v>7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21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8</v>
      </c>
      <c r="D51" s="9">
        <v>8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23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6</v>
      </c>
      <c r="D52" s="9">
        <v>7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7</v>
      </c>
      <c r="D53" s="9">
        <v>7</v>
      </c>
      <c r="E53" s="9">
        <v>8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22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9</v>
      </c>
      <c r="D54" s="9">
        <v>9</v>
      </c>
      <c r="E54" s="9">
        <v>9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27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0</v>
      </c>
      <c r="D55" s="9">
        <v>0</v>
      </c>
      <c r="E55" s="9">
        <v>0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57</v>
      </c>
      <c r="D58" s="9">
        <f>SUM(D47:D57)</f>
        <v>58</v>
      </c>
      <c r="E58" s="9">
        <f>SUM(E47:E57)</f>
        <v>57</v>
      </c>
      <c r="F58" s="9">
        <f>SUM(F47:F57)</f>
        <v>0</v>
      </c>
      <c r="G58" s="9">
        <f>SUM(G47:G57)</f>
        <v>90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workbookViewId="0">
      <selection activeCell="D56" sqref="D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Ville Vaalte</v>
      </c>
      <c r="C5" s="1" t="s">
        <v>30</v>
      </c>
      <c r="D5">
        <f>SUM(C26:G26)-LARGE(C26:G26,1)-SMALL(C26:G26,1)</f>
        <v>145</v>
      </c>
      <c r="E5">
        <f>Tulokset!D30</f>
        <v>938.51132686084134</v>
      </c>
    </row>
    <row r="6" spans="1:8">
      <c r="C6" s="1" t="s">
        <v>32</v>
      </c>
      <c r="D6">
        <f>SUM(C42:G42)-LARGE(C42:G42,1)-SMALL(C42:G42,1)</f>
        <v>170</v>
      </c>
      <c r="E6" s="23">
        <f>Tulokset!D50</f>
        <v>1000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153</v>
      </c>
      <c r="E7" s="23">
        <f>Tulokset!D70</f>
        <v>889.53488372093022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468</v>
      </c>
      <c r="E9" s="24">
        <f>SUM(E5:E7)</f>
        <v>2828.0462105817714</v>
      </c>
    </row>
    <row r="10" spans="1:8">
      <c r="C10" s="1" t="s">
        <v>36</v>
      </c>
      <c r="D10" s="3">
        <f>SMALL(D5:D7,1)</f>
        <v>145</v>
      </c>
      <c r="E10" s="25">
        <f>SMALL(E5:E7,1)</f>
        <v>889.53488372093022</v>
      </c>
    </row>
    <row r="11" spans="1:8">
      <c r="C11" s="1" t="s">
        <v>37</v>
      </c>
      <c r="D11">
        <f>SUM(D5:D7)-D10</f>
        <v>323</v>
      </c>
      <c r="E11" s="23">
        <f>SUM(E5:E7)-E10</f>
        <v>1938.5113268608411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7</v>
      </c>
      <c r="D15" s="6">
        <v>6</v>
      </c>
      <c r="E15" s="6">
        <v>6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8</v>
      </c>
      <c r="D16" s="6">
        <v>6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21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6</v>
      </c>
      <c r="D17" s="6">
        <v>6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18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6</v>
      </c>
      <c r="D18" s="6">
        <v>5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18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5</v>
      </c>
      <c r="D19" s="6">
        <v>4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6</v>
      </c>
      <c r="D20" s="6">
        <v>6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18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7</v>
      </c>
      <c r="D21" s="6">
        <v>7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21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5</v>
      </c>
      <c r="D22" s="6">
        <v>4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10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50</v>
      </c>
      <c r="D26" s="6">
        <f>SUM(D15:D25)</f>
        <v>44</v>
      </c>
      <c r="E26" s="6">
        <f>SUM(E15:E25)</f>
        <v>51</v>
      </c>
      <c r="F26" s="6">
        <f>SUM(F15:F25)</f>
        <v>0</v>
      </c>
      <c r="G26" s="6">
        <f>SUM(G15:G25)</f>
        <v>110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8</v>
      </c>
      <c r="D31" s="15">
        <v>6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21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7</v>
      </c>
      <c r="D32" s="15">
        <v>6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18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7</v>
      </c>
      <c r="D33" s="51">
        <v>7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21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9</v>
      </c>
      <c r="D34" s="15">
        <v>8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8</v>
      </c>
      <c r="D35" s="15">
        <v>7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21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9</v>
      </c>
      <c r="D36" s="15">
        <v>8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24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8</v>
      </c>
      <c r="D37" s="15">
        <v>6</v>
      </c>
      <c r="E37" s="15">
        <v>7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21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8</v>
      </c>
      <c r="D38" s="15">
        <v>6</v>
      </c>
      <c r="E38" s="15">
        <v>6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>
        <v>10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64</v>
      </c>
      <c r="D42" s="15">
        <f>SUM(D31:D41)</f>
        <v>54</v>
      </c>
      <c r="E42" s="15">
        <f>SUM(E31:E41)</f>
        <v>52</v>
      </c>
      <c r="F42" s="15">
        <f>SUM(F31:F41)</f>
        <v>0</v>
      </c>
      <c r="G42" s="15">
        <f>SUM(G31:G41)</f>
        <v>110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7</v>
      </c>
      <c r="D47" s="9">
        <v>7</v>
      </c>
      <c r="E47" s="9">
        <v>7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21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8</v>
      </c>
      <c r="D48" s="9">
        <v>7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21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6</v>
      </c>
      <c r="D49" s="9">
        <v>7</v>
      </c>
      <c r="E49" s="9">
        <v>8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21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6</v>
      </c>
      <c r="D50" s="9">
        <v>5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18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0</v>
      </c>
      <c r="D51" s="9">
        <v>0</v>
      </c>
      <c r="E51" s="9">
        <v>0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9</v>
      </c>
      <c r="D52" s="9">
        <v>8</v>
      </c>
      <c r="E52" s="9">
        <v>8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9</v>
      </c>
      <c r="D53" s="9">
        <v>7</v>
      </c>
      <c r="E53" s="9">
        <v>7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23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8</v>
      </c>
      <c r="D54" s="9">
        <v>8</v>
      </c>
      <c r="E54" s="9">
        <v>8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24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0</v>
      </c>
      <c r="D55" s="9">
        <v>0</v>
      </c>
      <c r="E55" s="9">
        <v>0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>
        <v>10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53</v>
      </c>
      <c r="D58" s="9">
        <f>SUM(D47:D57)</f>
        <v>49</v>
      </c>
      <c r="E58" s="9">
        <f>SUM(E47:E57)</f>
        <v>51</v>
      </c>
      <c r="F58" s="9">
        <f>SUM(F47:F57)</f>
        <v>0</v>
      </c>
      <c r="G58" s="9">
        <f>SUM(G47:G57)</f>
        <v>110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workbookViewId="0">
      <selection activeCell="G7" sqref="G7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Kilpailu!B13</f>
        <v>0</v>
      </c>
      <c r="C5" s="1" t="s">
        <v>30</v>
      </c>
      <c r="D5">
        <f>SUM(C26:G26)-LARGE(C26:G26,1)-SMALL(C26:G26,1)</f>
        <v>0</v>
      </c>
      <c r="E5">
        <f>Tulokset!D31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Tulokset!D51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workbookViewId="0">
      <selection activeCell="B8" sqref="B8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5" workbookViewId="0">
      <selection activeCell="C47" sqref="C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36" workbookViewId="0">
      <selection activeCell="G47" sqref="G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workbookViewId="0">
      <selection activeCell="G47" sqref="G47:G56"/>
    </sheetView>
  </sheetViews>
  <sheetFormatPr baseColWidth="10" defaultColWidth="7.66406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Ämmässuo, Espoo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42119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35" workbookViewId="0">
      <selection activeCell="B30" sqref="B30"/>
    </sheetView>
  </sheetViews>
  <sheetFormatPr baseColWidth="10" defaultColWidth="8.83203125" defaultRowHeight="14" x14ac:dyDescent="0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v>41496</v>
      </c>
      <c r="B2" s="43" t="str">
        <f>Kilpailu!$B$4</f>
        <v>Ämmässuo, Espoo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M kahdella 180 piruetilla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Salmiakki 360 piruetilla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Cuubalainen kahdeksikko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Pullback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Cobraroll puolikierteillä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Pushover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>Tuplakierteet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>Tuplasilmukat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>Autorotaatio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v>41496</v>
      </c>
      <c r="B17" s="43" t="str">
        <f>Kilpailu!$B$4</f>
        <v>Ämmässuo, Espoo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M kahdella 180 piruetilla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Salmiakki 360 piruetilla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Cuubalainen kahdeksikko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Pullback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Cobraroll puolikierteillä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Pushover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>Tuplakierteet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>Tuplasilmukat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>Autorotaatio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v>41496</v>
      </c>
      <c r="B32" s="43" t="str">
        <f>Kilpailu!$B$4</f>
        <v>Ämmässuo, Espoo</v>
      </c>
      <c r="C32" s="39"/>
      <c r="D32" s="39"/>
      <c r="E32" s="33"/>
    </row>
    <row r="33" spans="1:5" ht="16">
      <c r="A33" s="53" t="s">
        <v>14</v>
      </c>
      <c r="B33" s="47" t="str">
        <f>IF(Kilpailu!$B$6 =Kilpailu!$A$79,Kilpailu!$B$30,IF(Kilpailu!$B$6 =Kilpailu!$A$80,Kilpailu!$B$45,IF(Kilpailu!$B$6 =Kilpailu!$A$81,Kilpailu!$B$60,"")))</f>
        <v>M kahdella 180 piruetilla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Salmiakki 360 piruetilla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Cuubalainen kahdeksikko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Pullback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Cobraroll puolikierteillä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Pushover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>Tuplakierteet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>Tuplasilmukat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>Autorotaatio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Jukka Heikkilä</cp:lastModifiedBy>
  <cp:lastPrinted>2013-08-09T21:45:04Z</cp:lastPrinted>
  <dcterms:created xsi:type="dcterms:W3CDTF">2008-06-05T19:52:34Z</dcterms:created>
  <dcterms:modified xsi:type="dcterms:W3CDTF">2015-04-25T16:20:13Z</dcterms:modified>
</cp:coreProperties>
</file>