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autoCompressPictures="0"/>
  <bookViews>
    <workbookView xWindow="720" yWindow="720" windowWidth="19440" windowHeight="12240" tabRatio="841" activeTab="4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45621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 l="1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F42" i="2"/>
  <c r="G42" i="2"/>
  <c r="H25" i="2"/>
  <c r="B7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B5" i="2"/>
  <c r="G58" i="2"/>
  <c r="G26" i="2"/>
  <c r="B8" i="2"/>
  <c r="B9" i="2"/>
  <c r="F58" i="2"/>
  <c r="E58" i="2"/>
  <c r="D58" i="2"/>
  <c r="C58" i="2"/>
  <c r="E42" i="2"/>
  <c r="D42" i="2"/>
  <c r="C42" i="2"/>
  <c r="F26" i="2"/>
  <c r="E26" i="2"/>
  <c r="D26" i="2"/>
  <c r="C26" i="2"/>
  <c r="D6" i="2"/>
  <c r="D7" i="2"/>
  <c r="D5" i="2"/>
  <c r="D10" i="2"/>
  <c r="D11" i="2"/>
  <c r="D9" i="2"/>
  <c r="C68" i="3"/>
  <c r="C58" i="4"/>
  <c r="D58" i="4"/>
  <c r="E58" i="4"/>
  <c r="F58" i="4"/>
  <c r="G58" i="4"/>
  <c r="D7" i="4"/>
  <c r="C69" i="3"/>
  <c r="C58" i="5"/>
  <c r="D58" i="5"/>
  <c r="E58" i="5"/>
  <c r="F58" i="5"/>
  <c r="G58" i="5"/>
  <c r="D7" i="5"/>
  <c r="C70" i="3"/>
  <c r="C58" i="6"/>
  <c r="D58" i="6"/>
  <c r="E58" i="6"/>
  <c r="F58" i="6"/>
  <c r="G58" i="6"/>
  <c r="D7" i="6"/>
  <c r="C71" i="3"/>
  <c r="C58" i="7"/>
  <c r="D58" i="7"/>
  <c r="E58" i="7"/>
  <c r="F58" i="7"/>
  <c r="G58" i="7"/>
  <c r="D7" i="7"/>
  <c r="C72" i="3"/>
  <c r="C58" i="8"/>
  <c r="D58" i="8"/>
  <c r="E58" i="8"/>
  <c r="F58" i="8"/>
  <c r="G58" i="8"/>
  <c r="D7" i="8"/>
  <c r="C73" i="3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26" i="12"/>
  <c r="D26" i="12"/>
  <c r="E26" i="12"/>
  <c r="F26" i="12"/>
  <c r="G26" i="12"/>
  <c r="D5" i="12"/>
  <c r="C77" i="3"/>
  <c r="C26" i="13"/>
  <c r="D26" i="13"/>
  <c r="E26" i="13"/>
  <c r="F26" i="13"/>
  <c r="G26" i="13"/>
  <c r="D5" i="13"/>
  <c r="C78" i="3"/>
  <c r="C26" i="14"/>
  <c r="D26" i="14"/>
  <c r="E26" i="14"/>
  <c r="F26" i="14"/>
  <c r="G26" i="14"/>
  <c r="D5" i="14"/>
  <c r="C79" i="3"/>
  <c r="C26" i="15"/>
  <c r="D26" i="15"/>
  <c r="E26" i="15"/>
  <c r="F26" i="15"/>
  <c r="G26" i="15"/>
  <c r="D5" i="15"/>
  <c r="C80" i="3"/>
  <c r="C26" i="16"/>
  <c r="D26" i="16"/>
  <c r="E26" i="16"/>
  <c r="F26" i="16"/>
  <c r="G26" i="16"/>
  <c r="D5" i="16"/>
  <c r="C81" i="3"/>
  <c r="C26" i="17"/>
  <c r="D26" i="17"/>
  <c r="E26" i="17"/>
  <c r="F26" i="17"/>
  <c r="G26" i="17"/>
  <c r="D5" i="17"/>
  <c r="C82" i="3"/>
  <c r="D68" i="3"/>
  <c r="E7" i="2"/>
  <c r="C28" i="3"/>
  <c r="C26" i="4"/>
  <c r="D26" i="4"/>
  <c r="E26" i="4"/>
  <c r="F26" i="4"/>
  <c r="G26" i="4"/>
  <c r="D5" i="4"/>
  <c r="C29" i="3"/>
  <c r="C26" i="5"/>
  <c r="D26" i="5"/>
  <c r="E26" i="5"/>
  <c r="F26" i="5"/>
  <c r="G26" i="5"/>
  <c r="D5" i="5"/>
  <c r="C30" i="3"/>
  <c r="C26" i="6"/>
  <c r="D26" i="6"/>
  <c r="E26" i="6"/>
  <c r="F26" i="6"/>
  <c r="G26" i="6"/>
  <c r="D5" i="6"/>
  <c r="C31" i="3"/>
  <c r="C26" i="7"/>
  <c r="D26" i="7"/>
  <c r="E26" i="7"/>
  <c r="F26" i="7"/>
  <c r="G26" i="7"/>
  <c r="D5" i="7"/>
  <c r="C32" i="3"/>
  <c r="C26" i="8"/>
  <c r="D26" i="8"/>
  <c r="E26" i="8"/>
  <c r="F26" i="8"/>
  <c r="G26" i="8"/>
  <c r="D5" i="8"/>
  <c r="C33" i="3"/>
  <c r="C26" i="9"/>
  <c r="D26" i="9"/>
  <c r="E26" i="9"/>
  <c r="F26" i="9"/>
  <c r="G26" i="9"/>
  <c r="D5" i="9"/>
  <c r="C34" i="3"/>
  <c r="C26" i="10"/>
  <c r="D26" i="10"/>
  <c r="E26" i="10"/>
  <c r="F26" i="10"/>
  <c r="G26" i="10"/>
  <c r="D5" i="10"/>
  <c r="C35" i="3"/>
  <c r="C26" i="11"/>
  <c r="D26" i="11"/>
  <c r="E26" i="11"/>
  <c r="F26" i="11"/>
  <c r="G26" i="11"/>
  <c r="D5" i="11"/>
  <c r="C36" i="3"/>
  <c r="C37" i="3"/>
  <c r="C38" i="3"/>
  <c r="C39" i="3"/>
  <c r="C40" i="3"/>
  <c r="C41" i="3"/>
  <c r="C42" i="3"/>
  <c r="D28" i="3"/>
  <c r="E5" i="2"/>
  <c r="C48" i="3"/>
  <c r="C42" i="4"/>
  <c r="D42" i="4"/>
  <c r="E42" i="4"/>
  <c r="F42" i="4"/>
  <c r="G42" i="4"/>
  <c r="D6" i="4"/>
  <c r="C49" i="3"/>
  <c r="C42" i="5"/>
  <c r="D42" i="5"/>
  <c r="E42" i="5"/>
  <c r="F42" i="5"/>
  <c r="G42" i="5"/>
  <c r="D6" i="5"/>
  <c r="C50" i="3"/>
  <c r="C42" i="6"/>
  <c r="D42" i="6"/>
  <c r="E42" i="6"/>
  <c r="F42" i="6"/>
  <c r="G42" i="6"/>
  <c r="D6" i="6"/>
  <c r="C51" i="3"/>
  <c r="C42" i="7"/>
  <c r="D42" i="7"/>
  <c r="E42" i="7"/>
  <c r="F42" i="7"/>
  <c r="G42" i="7"/>
  <c r="D6" i="7"/>
  <c r="C52" i="3"/>
  <c r="C42" i="8"/>
  <c r="D42" i="8"/>
  <c r="E42" i="8"/>
  <c r="F42" i="8"/>
  <c r="G42" i="8"/>
  <c r="D6" i="8"/>
  <c r="C53" i="3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57" i="3"/>
  <c r="C58" i="3"/>
  <c r="C59" i="3"/>
  <c r="C60" i="3"/>
  <c r="C61" i="3"/>
  <c r="C62" i="3"/>
  <c r="D48" i="3"/>
  <c r="E6" i="2"/>
  <c r="E9" i="2"/>
  <c r="E10" i="2"/>
  <c r="E11" i="2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D77" i="3"/>
  <c r="E7" i="12"/>
  <c r="D37" i="3"/>
  <c r="E5" i="12"/>
  <c r="D57" i="3"/>
  <c r="E6" i="12"/>
  <c r="E10" i="12"/>
  <c r="E11" i="12"/>
  <c r="E9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D78" i="3"/>
  <c r="E7" i="13"/>
  <c r="D38" i="3"/>
  <c r="E5" i="13"/>
  <c r="D58" i="3"/>
  <c r="E6" i="13"/>
  <c r="E9" i="13"/>
  <c r="E10" i="13"/>
  <c r="E11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D79" i="3"/>
  <c r="E7" i="14"/>
  <c r="D39" i="3"/>
  <c r="E5" i="14"/>
  <c r="D59" i="3"/>
  <c r="E6" i="14"/>
  <c r="E9" i="14"/>
  <c r="E10" i="14"/>
  <c r="E11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D80" i="3"/>
  <c r="E7" i="15"/>
  <c r="D40" i="3"/>
  <c r="E5" i="15"/>
  <c r="D60" i="3"/>
  <c r="E6" i="15"/>
  <c r="E9" i="15"/>
  <c r="E10" i="15"/>
  <c r="E11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D81" i="3"/>
  <c r="E7" i="16"/>
  <c r="D41" i="3"/>
  <c r="E5" i="16"/>
  <c r="D61" i="3"/>
  <c r="E6" i="16"/>
  <c r="E10" i="16"/>
  <c r="E11" i="16"/>
  <c r="E9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D82" i="3"/>
  <c r="E7" i="17"/>
  <c r="D42" i="3"/>
  <c r="E5" i="17"/>
  <c r="D62" i="3"/>
  <c r="E6" i="17"/>
  <c r="E9" i="17"/>
  <c r="E10" i="17"/>
  <c r="E11" i="17"/>
  <c r="H25" i="4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4" i="4"/>
  <c r="H23" i="4"/>
  <c r="H22" i="4"/>
  <c r="H21" i="4"/>
  <c r="H20" i="4"/>
  <c r="H19" i="4"/>
  <c r="H18" i="4"/>
  <c r="H17" i="4"/>
  <c r="H16" i="4"/>
  <c r="H15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B8" i="4"/>
  <c r="D9" i="4"/>
  <c r="D10" i="4"/>
  <c r="D11" i="4"/>
  <c r="D69" i="3"/>
  <c r="E7" i="4"/>
  <c r="D29" i="3"/>
  <c r="E5" i="4"/>
  <c r="D49" i="3"/>
  <c r="E6" i="4"/>
  <c r="E9" i="4"/>
  <c r="E10" i="4"/>
  <c r="E11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0" i="5"/>
  <c r="D11" i="5"/>
  <c r="D70" i="3"/>
  <c r="E7" i="5"/>
  <c r="D30" i="3"/>
  <c r="E5" i="5"/>
  <c r="D50" i="3"/>
  <c r="E6" i="5"/>
  <c r="E10" i="5"/>
  <c r="E11" i="5"/>
  <c r="E9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0" i="6"/>
  <c r="D11" i="6"/>
  <c r="D71" i="3"/>
  <c r="E7" i="6"/>
  <c r="D31" i="3"/>
  <c r="E5" i="6"/>
  <c r="D51" i="3"/>
  <c r="E6" i="6"/>
  <c r="E9" i="6"/>
  <c r="E10" i="6"/>
  <c r="E11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B8" i="7"/>
  <c r="D9" i="7"/>
  <c r="D10" i="7"/>
  <c r="D11" i="7"/>
  <c r="D72" i="3"/>
  <c r="E7" i="7"/>
  <c r="D32" i="3"/>
  <c r="E5" i="7"/>
  <c r="D52" i="3"/>
  <c r="E6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10" i="8"/>
  <c r="D9" i="8"/>
  <c r="D11" i="8"/>
  <c r="D73" i="3"/>
  <c r="E7" i="8"/>
  <c r="D33" i="3"/>
  <c r="E5" i="8"/>
  <c r="D53" i="3"/>
  <c r="E6" i="8"/>
  <c r="E9" i="8"/>
  <c r="E10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D74" i="3"/>
  <c r="E7" i="9"/>
  <c r="D34" i="3"/>
  <c r="E5" i="9"/>
  <c r="D54" i="3"/>
  <c r="E6" i="9"/>
  <c r="E9" i="9"/>
  <c r="E10" i="9"/>
  <c r="E11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10" i="10"/>
  <c r="D11" i="10"/>
  <c r="B8" i="10"/>
  <c r="D9" i="10"/>
  <c r="D75" i="3"/>
  <c r="E7" i="10"/>
  <c r="D35" i="3"/>
  <c r="E5" i="10"/>
  <c r="D55" i="3"/>
  <c r="E6" i="10"/>
  <c r="E10" i="10"/>
  <c r="E11" i="10"/>
  <c r="E9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10" i="11"/>
  <c r="D11" i="11"/>
  <c r="B8" i="11"/>
  <c r="D9" i="11"/>
  <c r="D76" i="3"/>
  <c r="E7" i="11"/>
  <c r="D36" i="3"/>
  <c r="E5" i="11"/>
  <c r="D56" i="3"/>
  <c r="E6" i="11"/>
  <c r="E10" i="11"/>
  <c r="E11" i="11"/>
  <c r="E9" i="11"/>
  <c r="B32" i="19"/>
  <c r="A32" i="19"/>
  <c r="B17" i="19"/>
  <c r="A17" i="19"/>
  <c r="A2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G70" i="3"/>
  <c r="G69" i="3"/>
  <c r="G68" i="3"/>
  <c r="F74" i="3"/>
  <c r="F73" i="3"/>
  <c r="F72" i="3"/>
  <c r="F71" i="3"/>
  <c r="F70" i="3"/>
  <c r="F69" i="3"/>
  <c r="F68" i="3"/>
  <c r="E73" i="3"/>
  <c r="E72" i="3"/>
  <c r="E71" i="3"/>
  <c r="E70" i="3"/>
  <c r="E74" i="3"/>
  <c r="E69" i="3"/>
  <c r="E68" i="3"/>
  <c r="C1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G50" i="3"/>
  <c r="F50" i="3"/>
  <c r="E50" i="3"/>
  <c r="I30" i="3"/>
  <c r="H30" i="3"/>
  <c r="G30" i="3"/>
  <c r="F30" i="3"/>
  <c r="E30" i="3"/>
  <c r="I49" i="3"/>
  <c r="H49" i="3"/>
  <c r="G49" i="3"/>
  <c r="F49" i="3"/>
  <c r="E49" i="3"/>
  <c r="I29" i="3"/>
  <c r="H29" i="3"/>
  <c r="G29" i="3"/>
  <c r="F29" i="3"/>
  <c r="E29" i="3"/>
  <c r="F4" i="3"/>
  <c r="B4" i="3"/>
  <c r="I48" i="3"/>
  <c r="I28" i="3"/>
  <c r="H48" i="3"/>
  <c r="G48" i="3"/>
  <c r="F48" i="3"/>
  <c r="E48" i="3"/>
  <c r="H28" i="3"/>
  <c r="G28" i="3"/>
  <c r="F28" i="3"/>
  <c r="E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D4" i="3"/>
  <c r="I14" i="3"/>
  <c r="G21" i="3"/>
  <c r="F18" i="3"/>
  <c r="I32" i="3"/>
  <c r="E51" i="3"/>
  <c r="E18" i="3"/>
  <c r="C20" i="3"/>
  <c r="I9" i="3"/>
  <c r="H9" i="3"/>
  <c r="G9" i="3"/>
  <c r="F9" i="3"/>
  <c r="E9" i="3"/>
  <c r="F12" i="3"/>
  <c r="E11" i="3"/>
  <c r="C18" i="3"/>
  <c r="E21" i="3"/>
  <c r="F10" i="3"/>
  <c r="C21" i="3"/>
  <c r="E20" i="3"/>
  <c r="E17" i="3"/>
  <c r="G17" i="3"/>
  <c r="I17" i="3"/>
  <c r="G19" i="3"/>
  <c r="H13" i="3"/>
  <c r="I8" i="3"/>
  <c r="H10" i="3"/>
  <c r="E10" i="3"/>
  <c r="G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F8" i="3"/>
  <c r="H8" i="3"/>
  <c r="E8" i="3"/>
  <c r="G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C10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C8" i="3"/>
  <c r="C11" i="3"/>
  <c r="C9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9" i="3"/>
  <c r="D10" i="3"/>
  <c r="D11" i="3"/>
  <c r="D12" i="3"/>
  <c r="D13" i="3"/>
  <c r="D8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<sst xmlns="http://schemas.openxmlformats.org/spreadsheetml/2006/main" count="1294" uniqueCount="94">
  <si>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</si>
  <si>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</si>
  <si>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</si>
  <si>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</si>
  <si>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</si>
  <si>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</si>
  <si>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</si>
  <si>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</si>
  <si>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</si>
  <si>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</si>
  <si>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</si>
  <si>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</si>
  <si>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</si>
  <si>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</si>
  <si>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</si>
  <si>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</si>
  <si>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</si>
  <si>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</si>
  <si>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</si>
  <si>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</si>
  <si>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</si>
  <si>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</si>
  <si>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</si>
  <si>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</si>
  <si>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</si>
  <si>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</si>
  <si>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</si>
  <si>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</si>
  <si>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</si>
  <si>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</si>
  <si>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</si>
  <si>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</si>
  <si>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</si>
  <si>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</si>
  <si>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</si>
  <si>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</si>
  <si>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</si>
  <si>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</si>
  <si>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</si>
  <si>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</si>
  <si>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</si>
  <si>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</si>
  <si>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</si>
  <si>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</si>
  <si>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</si>
  <si>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</si>
  <si>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</si>
  <si>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</si>
  <si>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</si>
  <si>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</si>
  <si>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</si>
  <si>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</si>
  <si>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</si>
  <si>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</si>
  <si>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</si>
  <si>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</si>
  <si>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</si>
  <si>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</si>
  <si>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</si>
  <si>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</si>
  <si>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</si>
  <si>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</si>
  <si>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</si>
  <si>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</si>
  <si>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</si>
  <si>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</si>
  <si>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</si>
  <si>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</si>
  <si>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</si>
  <si>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</si>
  <si>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</si>
  <si>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</si>
  <si>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</si>
  <si>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</si>
  <si>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</si>
  <si>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</si>
  <si>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</si>
  <si>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</si>
  <si>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</si>
  <si>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</si>
  <si>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</si>
  <si>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</si>
  <si>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</si>
  <si>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</si>
  <si>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</si>
  <si>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</si>
  <si>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</si>
  <si>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</si>
  <si>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</si>
  <si>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</si>
  <si>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Nummela</t>
    <phoneticPr fontId="5" type="noConversion"/>
  </si>
  <si>
    <t>Esko Lumaja</t>
    <phoneticPr fontId="5" type="noConversion"/>
  </si>
  <si>
    <t>Marko Sarajärvi</t>
    <phoneticPr fontId="5" type="noConversion"/>
  </si>
  <si>
    <t>Jari Niemi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</si>
</sst>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workbookViewId="0">
      <selection activeCell="B12" sqref="B12"/>
    </sheetView>
  </sheetViews>
  <sheetFormatPr defaultColWidth="8.85546875" defaultRowHeight="15" x14ac:dyDescent="0.25"/>
  <cols>
    <col min="2" max="2" width="31.140625" bestFit="1" customWidth="1"/>
    <col min="4" max="4" width="27.42578125" customWidth="1"/>
    <col min="5" max="5" width="3.28515625" customWidth="1"/>
    <col min="6" max="6" width="36.42578125" customWidth="1"/>
    <col min="7" max="7" width="3.140625" customWidth="1"/>
    <col min="8" max="8" width="36.42578125" customWidth="1"/>
  </cols>
  <sheetData>
    <row r="4" spans="1:8" x14ac:dyDescent="0.25">
      <c r="A4" s="1" t="s">
        <v>10</v>
      </c>
      <c r="B4" s="52" t="s">
        <v>90</v>
      </c>
    </row>
    <row r="5" spans="1:8" x14ac:dyDescent="0.25">
      <c r="A5" s="1" t="s">
        <v>11</v>
      </c>
      <c r="B5" s="10">
        <v>41111</v>
      </c>
    </row>
    <row r="6" spans="1:8" x14ac:dyDescent="0.25">
      <c r="A6" s="1" t="s">
        <v>55</v>
      </c>
      <c r="B6" t="s">
        <v>61</v>
      </c>
    </row>
    <row r="8" spans="1:8" x14ac:dyDescent="0.25">
      <c r="A8" s="53" t="s">
        <v>13</v>
      </c>
      <c r="B8" s="53"/>
      <c r="D8" s="53" t="s">
        <v>57</v>
      </c>
      <c r="E8" s="53"/>
    </row>
    <row r="9" spans="1:8" x14ac:dyDescent="0.25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 x14ac:dyDescent="0.25">
      <c r="A10" s="1" t="s">
        <v>14</v>
      </c>
      <c r="B10" s="52" t="s">
        <v>91</v>
      </c>
    </row>
    <row r="11" spans="1:8" x14ac:dyDescent="0.25">
      <c r="A11" s="1" t="s">
        <v>15</v>
      </c>
      <c r="B11" s="52" t="s">
        <v>92</v>
      </c>
    </row>
    <row r="12" spans="1:8" x14ac:dyDescent="0.25">
      <c r="A12" s="1" t="s">
        <v>16</v>
      </c>
      <c r="B12" s="52" t="s">
        <v>93</v>
      </c>
    </row>
    <row r="13" spans="1:8" x14ac:dyDescent="0.25">
      <c r="A13" s="1" t="s">
        <v>17</v>
      </c>
      <c r="B13" s="49"/>
    </row>
    <row r="14" spans="1:8" x14ac:dyDescent="0.25">
      <c r="A14" s="1" t="s">
        <v>18</v>
      </c>
      <c r="B14" s="49"/>
    </row>
    <row r="15" spans="1:8" x14ac:dyDescent="0.25">
      <c r="A15" s="1" t="s">
        <v>19</v>
      </c>
      <c r="B15" s="49"/>
    </row>
    <row r="16" spans="1:8" x14ac:dyDescent="0.25">
      <c r="A16" s="1" t="s">
        <v>20</v>
      </c>
      <c r="B16" s="49"/>
    </row>
    <row r="17" spans="1:3" x14ac:dyDescent="0.25">
      <c r="A17" s="1" t="s">
        <v>21</v>
      </c>
      <c r="B17" s="49"/>
    </row>
    <row r="18" spans="1:3" x14ac:dyDescent="0.25">
      <c r="A18" s="1" t="s">
        <v>22</v>
      </c>
      <c r="B18" s="49"/>
    </row>
    <row r="19" spans="1:3" x14ac:dyDescent="0.25">
      <c r="A19" s="1" t="s">
        <v>23</v>
      </c>
    </row>
    <row r="20" spans="1:3" x14ac:dyDescent="0.25">
      <c r="A20" s="1" t="s">
        <v>24</v>
      </c>
    </row>
    <row r="21" spans="1:3" x14ac:dyDescent="0.25">
      <c r="A21" s="1" t="s">
        <v>25</v>
      </c>
    </row>
    <row r="22" spans="1:3" x14ac:dyDescent="0.25">
      <c r="A22" s="1" t="s">
        <v>26</v>
      </c>
    </row>
    <row r="23" spans="1:3" x14ac:dyDescent="0.25">
      <c r="A23" s="1" t="s">
        <v>27</v>
      </c>
    </row>
    <row r="24" spans="1:3" x14ac:dyDescent="0.25">
      <c r="A24" s="1" t="s">
        <v>28</v>
      </c>
    </row>
    <row r="28" spans="1:3" x14ac:dyDescent="0.25">
      <c r="A28" s="1" t="s">
        <v>55</v>
      </c>
      <c r="B28" s="44" t="s">
        <v>75</v>
      </c>
    </row>
    <row r="29" spans="1:3" x14ac:dyDescent="0.25">
      <c r="A29" s="1"/>
      <c r="B29" s="1" t="s">
        <v>56</v>
      </c>
      <c r="C29" s="1" t="s">
        <v>54</v>
      </c>
    </row>
    <row r="30" spans="1:3" x14ac:dyDescent="0.25">
      <c r="A30" s="1" t="s">
        <v>14</v>
      </c>
      <c r="B30" s="44" t="s">
        <v>76</v>
      </c>
      <c r="C30">
        <v>1</v>
      </c>
    </row>
    <row r="31" spans="1:3" x14ac:dyDescent="0.25">
      <c r="A31" s="1" t="s">
        <v>15</v>
      </c>
      <c r="B31" s="44" t="s">
        <v>77</v>
      </c>
      <c r="C31">
        <v>1</v>
      </c>
    </row>
    <row r="32" spans="1:3" x14ac:dyDescent="0.25">
      <c r="A32" s="1" t="s">
        <v>16</v>
      </c>
      <c r="B32" s="44" t="s">
        <v>78</v>
      </c>
      <c r="C32">
        <v>1</v>
      </c>
    </row>
    <row r="33" spans="1:3" x14ac:dyDescent="0.25">
      <c r="A33" s="1" t="s">
        <v>17</v>
      </c>
      <c r="B33" s="44" t="s">
        <v>79</v>
      </c>
      <c r="C33">
        <v>1</v>
      </c>
    </row>
    <row r="34" spans="1:3" x14ac:dyDescent="0.25">
      <c r="A34" s="1" t="s">
        <v>18</v>
      </c>
      <c r="B34" s="44" t="s">
        <v>80</v>
      </c>
      <c r="C34">
        <v>1</v>
      </c>
    </row>
    <row r="35" spans="1:3" x14ac:dyDescent="0.25">
      <c r="A35" s="1" t="s">
        <v>19</v>
      </c>
      <c r="B35" s="44" t="s">
        <v>82</v>
      </c>
      <c r="C35">
        <v>1</v>
      </c>
    </row>
    <row r="36" spans="1:3" x14ac:dyDescent="0.25">
      <c r="A36" s="1" t="s">
        <v>20</v>
      </c>
      <c r="B36" s="44" t="s">
        <v>81</v>
      </c>
      <c r="C36">
        <v>1</v>
      </c>
    </row>
    <row r="37" spans="1:3" x14ac:dyDescent="0.25">
      <c r="A37" s="1" t="s">
        <v>21</v>
      </c>
      <c r="B37" s="44" t="s">
        <v>83</v>
      </c>
      <c r="C37">
        <v>1</v>
      </c>
    </row>
    <row r="38" spans="1:3" x14ac:dyDescent="0.25">
      <c r="A38" s="1" t="s">
        <v>22</v>
      </c>
      <c r="B38" s="44" t="s">
        <v>84</v>
      </c>
      <c r="C38">
        <v>1</v>
      </c>
    </row>
    <row r="39" spans="1:3" x14ac:dyDescent="0.25">
      <c r="A39" s="1" t="s">
        <v>23</v>
      </c>
      <c r="B39" s="44" t="s">
        <v>85</v>
      </c>
      <c r="C39">
        <v>1</v>
      </c>
    </row>
    <row r="40" spans="1:3" x14ac:dyDescent="0.25">
      <c r="A40" s="1" t="s">
        <v>24</v>
      </c>
      <c r="B40" s="29" t="s">
        <v>47</v>
      </c>
      <c r="C40">
        <v>1</v>
      </c>
    </row>
    <row r="43" spans="1:3" x14ac:dyDescent="0.25">
      <c r="A43" s="1" t="s">
        <v>55</v>
      </c>
      <c r="B43" t="s">
        <v>61</v>
      </c>
    </row>
    <row r="44" spans="1:3" x14ac:dyDescent="0.25">
      <c r="A44" s="1"/>
      <c r="B44" s="1" t="s">
        <v>56</v>
      </c>
      <c r="C44" s="1" t="s">
        <v>54</v>
      </c>
    </row>
    <row r="45" spans="1:3" x14ac:dyDescent="0.25">
      <c r="A45" s="1" t="s">
        <v>14</v>
      </c>
      <c r="B45" s="29" t="s">
        <v>88</v>
      </c>
      <c r="C45">
        <v>1</v>
      </c>
    </row>
    <row r="46" spans="1:3" x14ac:dyDescent="0.25">
      <c r="A46" s="1" t="s">
        <v>15</v>
      </c>
      <c r="B46" s="29" t="s">
        <v>89</v>
      </c>
      <c r="C46">
        <v>1</v>
      </c>
    </row>
    <row r="47" spans="1:3" x14ac:dyDescent="0.25">
      <c r="A47" s="1" t="s">
        <v>16</v>
      </c>
      <c r="B47" s="29" t="s">
        <v>0</v>
      </c>
      <c r="C47">
        <v>1</v>
      </c>
    </row>
    <row r="48" spans="1:3" x14ac:dyDescent="0.25">
      <c r="A48" s="1" t="s">
        <v>17</v>
      </c>
      <c r="B48" s="29" t="s">
        <v>1</v>
      </c>
      <c r="C48">
        <v>1</v>
      </c>
    </row>
    <row r="49" spans="1:3" x14ac:dyDescent="0.25">
      <c r="A49" s="1" t="s">
        <v>18</v>
      </c>
      <c r="B49" s="29" t="s">
        <v>2</v>
      </c>
      <c r="C49">
        <v>1</v>
      </c>
    </row>
    <row r="50" spans="1:3" x14ac:dyDescent="0.25">
      <c r="A50" s="1" t="s">
        <v>19</v>
      </c>
      <c r="B50" s="29" t="s">
        <v>3</v>
      </c>
      <c r="C50">
        <v>1</v>
      </c>
    </row>
    <row r="51" spans="1:3" x14ac:dyDescent="0.25">
      <c r="A51" s="1" t="s">
        <v>20</v>
      </c>
      <c r="B51" s="29" t="s">
        <v>4</v>
      </c>
      <c r="C51">
        <v>1</v>
      </c>
    </row>
    <row r="52" spans="1:3" x14ac:dyDescent="0.25">
      <c r="A52" s="1" t="s">
        <v>21</v>
      </c>
      <c r="B52" s="29" t="s">
        <v>5</v>
      </c>
      <c r="C52">
        <v>1</v>
      </c>
    </row>
    <row r="53" spans="1:3" x14ac:dyDescent="0.25">
      <c r="A53" s="1" t="s">
        <v>22</v>
      </c>
      <c r="B53" s="29" t="s">
        <v>6</v>
      </c>
      <c r="C53">
        <v>1</v>
      </c>
    </row>
    <row r="54" spans="1:3" x14ac:dyDescent="0.25">
      <c r="A54" s="1" t="s">
        <v>23</v>
      </c>
      <c r="B54" s="29" t="s">
        <v>47</v>
      </c>
      <c r="C54">
        <v>1</v>
      </c>
    </row>
    <row r="55" spans="1:3" x14ac:dyDescent="0.25">
      <c r="A55" s="1" t="s">
        <v>24</v>
      </c>
      <c r="B55" s="29" t="s">
        <v>47</v>
      </c>
      <c r="C55">
        <v>1</v>
      </c>
    </row>
    <row r="58" spans="1:3" x14ac:dyDescent="0.25">
      <c r="A58" s="1" t="s">
        <v>55</v>
      </c>
      <c r="B58" t="s">
        <v>62</v>
      </c>
    </row>
    <row r="59" spans="1:3" x14ac:dyDescent="0.25">
      <c r="A59" s="1"/>
      <c r="B59" s="1" t="s">
        <v>56</v>
      </c>
      <c r="C59" s="1" t="s">
        <v>54</v>
      </c>
    </row>
    <row r="60" spans="1:3" x14ac:dyDescent="0.25">
      <c r="A60" s="1" t="s">
        <v>14</v>
      </c>
      <c r="B60" s="29" t="s">
        <v>7</v>
      </c>
      <c r="C60">
        <v>1</v>
      </c>
    </row>
    <row r="61" spans="1:3" x14ac:dyDescent="0.25">
      <c r="A61" s="1" t="s">
        <v>15</v>
      </c>
      <c r="B61" s="29" t="s">
        <v>8</v>
      </c>
      <c r="C61">
        <v>1</v>
      </c>
    </row>
    <row r="62" spans="1:3" x14ac:dyDescent="0.25">
      <c r="A62" s="1" t="s">
        <v>16</v>
      </c>
      <c r="B62" s="29" t="s">
        <v>9</v>
      </c>
      <c r="C62">
        <v>1</v>
      </c>
    </row>
    <row r="63" spans="1:3" x14ac:dyDescent="0.25">
      <c r="A63" s="1" t="s">
        <v>17</v>
      </c>
      <c r="B63" s="29" t="s">
        <v>68</v>
      </c>
      <c r="C63">
        <v>1</v>
      </c>
    </row>
    <row r="64" spans="1:3" x14ac:dyDescent="0.25">
      <c r="A64" s="1" t="s">
        <v>18</v>
      </c>
      <c r="B64" s="29" t="s">
        <v>69</v>
      </c>
      <c r="C64">
        <v>1</v>
      </c>
    </row>
    <row r="65" spans="1:3" x14ac:dyDescent="0.25">
      <c r="A65" s="1" t="s">
        <v>19</v>
      </c>
      <c r="B65" s="29" t="s">
        <v>70</v>
      </c>
      <c r="C65">
        <v>1</v>
      </c>
    </row>
    <row r="66" spans="1:3" x14ac:dyDescent="0.25">
      <c r="A66" s="1" t="s">
        <v>20</v>
      </c>
      <c r="B66" s="29" t="s">
        <v>47</v>
      </c>
      <c r="C66">
        <v>1</v>
      </c>
    </row>
    <row r="67" spans="1:3" x14ac:dyDescent="0.25">
      <c r="A67" s="1" t="s">
        <v>21</v>
      </c>
      <c r="B67" s="29" t="s">
        <v>47</v>
      </c>
      <c r="C67">
        <v>1</v>
      </c>
    </row>
    <row r="68" spans="1:3" x14ac:dyDescent="0.25">
      <c r="A68" s="1" t="s">
        <v>22</v>
      </c>
      <c r="B68" s="29" t="s">
        <v>47</v>
      </c>
      <c r="C68">
        <v>1</v>
      </c>
    </row>
    <row r="69" spans="1:3" x14ac:dyDescent="0.25">
      <c r="A69" s="1" t="s">
        <v>23</v>
      </c>
      <c r="B69" s="29" t="s">
        <v>47</v>
      </c>
      <c r="C69">
        <v>1</v>
      </c>
    </row>
    <row r="70" spans="1:3" x14ac:dyDescent="0.25">
      <c r="A70" s="1" t="s">
        <v>24</v>
      </c>
      <c r="B70" s="29" t="s">
        <v>47</v>
      </c>
      <c r="C70">
        <v>1</v>
      </c>
    </row>
    <row r="79" spans="1:3" x14ac:dyDescent="0.25">
      <c r="A79" s="45" t="s">
        <v>86</v>
      </c>
    </row>
    <row r="80" spans="1:3" x14ac:dyDescent="0.25">
      <c r="A80" t="s">
        <v>61</v>
      </c>
    </row>
    <row r="81" spans="1:1" x14ac:dyDescent="0.25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topLeftCell="A21" workbookViewId="0">
      <selection activeCell="M66" sqref="M66"/>
    </sheetView>
  </sheetViews>
  <sheetFormatPr defaultColWidth="8.85546875" defaultRowHeight="15" x14ac:dyDescent="0.25"/>
  <cols>
    <col min="2" max="2" width="26.85546875" customWidth="1"/>
    <col min="4" max="4" width="12.140625" bestFit="1" customWidth="1"/>
    <col min="10" max="10" width="12.28515625" bestFit="1" customWidth="1"/>
    <col min="13" max="13" width="14.28515625" bestFit="1" customWidth="1"/>
    <col min="14" max="14" width="6.42578125" bestFit="1" customWidth="1"/>
    <col min="21" max="21" width="10.28515625" bestFit="1" customWidth="1"/>
  </cols>
  <sheetData>
    <row r="4" spans="1:10" x14ac:dyDescent="0.25">
      <c r="A4" s="1" t="s">
        <v>10</v>
      </c>
      <c r="B4" t="str">
        <f>Kilpailu!B4</f>
        <v>Nummela</v>
      </c>
      <c r="C4" s="1" t="s">
        <v>11</v>
      </c>
      <c r="D4" s="26">
        <f>Kilpailu!B5</f>
        <v>41111</v>
      </c>
      <c r="E4" s="1" t="s">
        <v>12</v>
      </c>
      <c r="F4" s="54" t="str">
        <f>Kilpailu!B6</f>
        <v>Eurosport</v>
      </c>
      <c r="G4" s="54"/>
      <c r="H4" s="54"/>
    </row>
    <row r="5" spans="1:10" s="13" customFormat="1" x14ac:dyDescent="0.25">
      <c r="A5" s="12"/>
      <c r="C5" s="12"/>
      <c r="D5" s="11"/>
      <c r="E5" s="12"/>
    </row>
    <row r="6" spans="1:10" s="13" customFormat="1" x14ac:dyDescent="0.25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 x14ac:dyDescent="0.25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 x14ac:dyDescent="0.25">
      <c r="A8" s="21" t="s">
        <v>14</v>
      </c>
      <c r="B8" s="20" t="str">
        <f>Kilpailu!B$10</f>
        <v>Esko Lumaja</v>
      </c>
      <c r="C8" s="20">
        <f>SUM(C28,C48,C68)-'1'!D10</f>
        <v>220</v>
      </c>
      <c r="D8" s="22">
        <f>SUM(D28,D48,D68)-'1'!E10</f>
        <v>1940.6392694063927</v>
      </c>
      <c r="E8" s="20">
        <f t="shared" ref="E8:I14" si="0">SUM(E28,E48,E68)</f>
        <v>104.5</v>
      </c>
      <c r="F8" s="20">
        <f t="shared" si="0"/>
        <v>104.5</v>
      </c>
      <c r="G8" s="20">
        <f t="shared" si="0"/>
        <v>98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59.360730593607286</v>
      </c>
    </row>
    <row r="9" spans="1:10" x14ac:dyDescent="0.25">
      <c r="A9" s="21" t="s">
        <v>15</v>
      </c>
      <c r="B9" s="20" t="str">
        <f>Kilpailu!B$11</f>
        <v>Marko Sarajärvi</v>
      </c>
      <c r="C9" s="20">
        <f>SUM(C29,C49,C69)-'2'!D10</f>
        <v>235</v>
      </c>
      <c r="D9" s="22">
        <f>SUM(D29,D49,D69)-'2'!E10</f>
        <v>2000</v>
      </c>
      <c r="E9" s="20">
        <f t="shared" si="0"/>
        <v>79</v>
      </c>
      <c r="F9" s="20">
        <f t="shared" si="0"/>
        <v>83</v>
      </c>
      <c r="G9" s="20">
        <f t="shared" si="0"/>
        <v>73</v>
      </c>
      <c r="H9" s="20">
        <f t="shared" si="0"/>
        <v>0</v>
      </c>
      <c r="I9" s="20">
        <f t="shared" si="0"/>
        <v>300</v>
      </c>
      <c r="J9" s="22">
        <f t="shared" si="1"/>
        <v>0</v>
      </c>
    </row>
    <row r="10" spans="1:10" x14ac:dyDescent="0.25">
      <c r="A10" s="21" t="s">
        <v>16</v>
      </c>
      <c r="B10" s="20" t="str">
        <f>Kilpailu!B$12</f>
        <v>Jari Niemi</v>
      </c>
      <c r="C10" s="20">
        <f>SUM(C30,C50,C70)-'3'!D10</f>
        <v>165</v>
      </c>
      <c r="D10" s="22">
        <f>SUM(D30,D50,D70)-'3'!E10</f>
        <v>1358.1571151292269</v>
      </c>
      <c r="E10" s="20">
        <f t="shared" si="0"/>
        <v>62</v>
      </c>
      <c r="F10" s="20">
        <f t="shared" si="0"/>
        <v>49</v>
      </c>
      <c r="G10" s="20">
        <f t="shared" si="0"/>
        <v>54</v>
      </c>
      <c r="H10" s="20">
        <f t="shared" si="0"/>
        <v>0</v>
      </c>
      <c r="I10" s="20">
        <f t="shared" si="0"/>
        <v>300</v>
      </c>
      <c r="J10" s="22">
        <f t="shared" si="1"/>
        <v>641.8428848707731</v>
      </c>
    </row>
    <row r="11" spans="1:10" x14ac:dyDescent="0.25">
      <c r="A11" s="21" t="s">
        <v>17</v>
      </c>
      <c r="B11" s="20">
        <f>Kilpailu!B$13</f>
        <v>0</v>
      </c>
      <c r="C11" s="20">
        <f>SUM(C31,C51,C71)-'4'!D10</f>
        <v>0</v>
      </c>
      <c r="D11" s="22">
        <f>SUM(D31,D51,D71)-'4'!E10</f>
        <v>0</v>
      </c>
      <c r="E11" s="20">
        <f t="shared" si="0"/>
        <v>0</v>
      </c>
      <c r="F11" s="20">
        <f t="shared" si="0"/>
        <v>0</v>
      </c>
      <c r="G11" s="20">
        <f t="shared" si="0"/>
        <v>0</v>
      </c>
      <c r="H11" s="20">
        <f t="shared" si="0"/>
        <v>0</v>
      </c>
      <c r="I11" s="20">
        <f t="shared" si="0"/>
        <v>300</v>
      </c>
      <c r="J11" s="22">
        <f t="shared" si="1"/>
        <v>2000</v>
      </c>
    </row>
    <row r="12" spans="1:10" x14ac:dyDescent="0.25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300</v>
      </c>
      <c r="J12" s="22">
        <f t="shared" si="1"/>
        <v>2000</v>
      </c>
    </row>
    <row r="13" spans="1:10" x14ac:dyDescent="0.25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</v>
      </c>
    </row>
    <row r="14" spans="1:10" x14ac:dyDescent="0.25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 x14ac:dyDescent="0.25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 x14ac:dyDescent="0.25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 x14ac:dyDescent="0.25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 x14ac:dyDescent="0.25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 x14ac:dyDescent="0.25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 x14ac:dyDescent="0.25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 x14ac:dyDescent="0.25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 x14ac:dyDescent="0.25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 x14ac:dyDescent="0.25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 x14ac:dyDescent="0.25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 x14ac:dyDescent="0.25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 x14ac:dyDescent="0.25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 x14ac:dyDescent="0.25">
      <c r="A28" s="5" t="s">
        <v>14</v>
      </c>
      <c r="B28" s="6" t="str">
        <f>Kilpailu!B$10</f>
        <v>Esko Lumaja</v>
      </c>
      <c r="C28" s="6">
        <f>'1'!D$5</f>
        <v>87</v>
      </c>
      <c r="D28" s="17">
        <f>C28/LARGE(C$28:C$42,1)*1000</f>
        <v>693.22709163346622</v>
      </c>
      <c r="E28" s="6">
        <f>'1'!C$26</f>
        <v>34</v>
      </c>
      <c r="F28" s="6">
        <f>'1'!D$26</f>
        <v>28</v>
      </c>
      <c r="G28" s="6">
        <f>'1'!E$26</f>
        <v>25</v>
      </c>
      <c r="H28" s="6">
        <f>'1'!F$26</f>
        <v>0</v>
      </c>
      <c r="I28" s="6">
        <f>'1'!G$26</f>
        <v>100</v>
      </c>
      <c r="J28" s="6">
        <f>LARGE(C$28:C$42,1)-C28</f>
        <v>38.5</v>
      </c>
    </row>
    <row r="29" spans="1:10" x14ac:dyDescent="0.25">
      <c r="A29" s="5" t="s">
        <v>15</v>
      </c>
      <c r="B29" s="6" t="str">
        <f>Kilpailu!B$11</f>
        <v>Marko Sarajärvi</v>
      </c>
      <c r="C29" s="6">
        <f>'2'!D$5</f>
        <v>125.5</v>
      </c>
      <c r="D29" s="17">
        <f t="shared" ref="D29:D42" si="6">C29/LARGE(C$28:C$42,1)*1000</f>
        <v>1000</v>
      </c>
      <c r="E29" s="6">
        <f>'2'!C$26</f>
        <v>47</v>
      </c>
      <c r="F29" s="6">
        <f>'2'!D$26</f>
        <v>41.5</v>
      </c>
      <c r="G29" s="6">
        <f>'2'!E$26</f>
        <v>37</v>
      </c>
      <c r="H29" s="6">
        <f>'2'!F$26</f>
        <v>0</v>
      </c>
      <c r="I29" s="6">
        <f>'2'!G$26</f>
        <v>100</v>
      </c>
      <c r="J29" s="6">
        <f t="shared" ref="J29:J42" si="7">LARGE(C$28:C$42,1)-C29</f>
        <v>0</v>
      </c>
    </row>
    <row r="30" spans="1:10" x14ac:dyDescent="0.25">
      <c r="A30" s="5" t="s">
        <v>16</v>
      </c>
      <c r="B30" s="6" t="str">
        <f>Kilpailu!B$12</f>
        <v>Jari Niemi</v>
      </c>
      <c r="C30" s="6">
        <f>'3'!D$5</f>
        <v>90</v>
      </c>
      <c r="D30" s="17">
        <f t="shared" si="6"/>
        <v>717.13147410358567</v>
      </c>
      <c r="E30" s="6">
        <f>'3'!C$26</f>
        <v>37</v>
      </c>
      <c r="F30" s="6">
        <f>'3'!D$26</f>
        <v>26</v>
      </c>
      <c r="G30" s="6">
        <f>'3'!E$26</f>
        <v>27</v>
      </c>
      <c r="H30" s="6">
        <f>'3'!F$26</f>
        <v>0</v>
      </c>
      <c r="I30" s="6">
        <f>'3'!G$26</f>
        <v>100</v>
      </c>
      <c r="J30" s="6">
        <f t="shared" si="7"/>
        <v>35.5</v>
      </c>
    </row>
    <row r="31" spans="1:10" x14ac:dyDescent="0.25">
      <c r="A31" s="5" t="s">
        <v>17</v>
      </c>
      <c r="B31" s="6">
        <f>Kilpailu!B$13</f>
        <v>0</v>
      </c>
      <c r="C31" s="6">
        <f>'4'!D$5</f>
        <v>0</v>
      </c>
      <c r="D31" s="17">
        <f t="shared" si="6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100</v>
      </c>
      <c r="J31" s="6">
        <f t="shared" si="7"/>
        <v>125.5</v>
      </c>
    </row>
    <row r="32" spans="1:10" x14ac:dyDescent="0.25">
      <c r="A32" s="5" t="s">
        <v>18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100</v>
      </c>
      <c r="J32" s="6">
        <f t="shared" si="7"/>
        <v>125.5</v>
      </c>
    </row>
    <row r="33" spans="1:10" x14ac:dyDescent="0.25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125.5</v>
      </c>
    </row>
    <row r="34" spans="1:10" x14ac:dyDescent="0.25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125.5</v>
      </c>
    </row>
    <row r="35" spans="1:10" x14ac:dyDescent="0.25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125.5</v>
      </c>
    </row>
    <row r="36" spans="1:10" x14ac:dyDescent="0.25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125.5</v>
      </c>
    </row>
    <row r="37" spans="1:10" x14ac:dyDescent="0.25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125.5</v>
      </c>
    </row>
    <row r="38" spans="1:10" x14ac:dyDescent="0.25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125.5</v>
      </c>
    </row>
    <row r="39" spans="1:10" x14ac:dyDescent="0.25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125.5</v>
      </c>
    </row>
    <row r="40" spans="1:10" x14ac:dyDescent="0.25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125.5</v>
      </c>
    </row>
    <row r="41" spans="1:10" x14ac:dyDescent="0.25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125.5</v>
      </c>
    </row>
    <row r="42" spans="1:10" x14ac:dyDescent="0.25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125.5</v>
      </c>
    </row>
    <row r="46" spans="1:10" x14ac:dyDescent="0.25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 x14ac:dyDescent="0.25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 x14ac:dyDescent="0.25">
      <c r="A48" s="16" t="s">
        <v>14</v>
      </c>
      <c r="B48" s="15" t="str">
        <f>Kilpailu!B$10</f>
        <v>Esko Lumaja</v>
      </c>
      <c r="C48" s="15">
        <f>'1'!D$6</f>
        <v>103</v>
      </c>
      <c r="D48" s="18">
        <f>C48/LARGE(C$48:C$62,1)*1000</f>
        <v>940.6392694063926</v>
      </c>
      <c r="E48" s="15">
        <f>'1'!C$42</f>
        <v>29</v>
      </c>
      <c r="F48" s="15">
        <f>'1'!D$42</f>
        <v>38</v>
      </c>
      <c r="G48" s="15">
        <f>'1'!E$42</f>
        <v>36</v>
      </c>
      <c r="H48" s="15">
        <f>'1'!F$42</f>
        <v>0</v>
      </c>
      <c r="I48" s="15">
        <f>'1'!G$42</f>
        <v>100</v>
      </c>
      <c r="J48" s="15">
        <f>LARGE(C$48:C$62,1)-C48</f>
        <v>6.5</v>
      </c>
    </row>
    <row r="49" spans="1:10" x14ac:dyDescent="0.25">
      <c r="A49" s="16" t="s">
        <v>15</v>
      </c>
      <c r="B49" s="15" t="str">
        <f>Kilpailu!B$11</f>
        <v>Marko Sarajärvi</v>
      </c>
      <c r="C49" s="15">
        <f>'2'!D$6</f>
        <v>109.5</v>
      </c>
      <c r="D49" s="18">
        <f t="shared" ref="D49:D62" si="8">C49/LARGE(C$48:C$62,1)*1000</f>
        <v>1000</v>
      </c>
      <c r="E49" s="15">
        <f>'2'!C$42</f>
        <v>32</v>
      </c>
      <c r="F49" s="15">
        <f>'2'!D$42</f>
        <v>41.5</v>
      </c>
      <c r="G49" s="15">
        <f>'2'!E$42</f>
        <v>36</v>
      </c>
      <c r="H49" s="15">
        <f>'2'!F$42</f>
        <v>0</v>
      </c>
      <c r="I49" s="15">
        <f>'2'!G$42</f>
        <v>100</v>
      </c>
      <c r="J49" s="15">
        <f t="shared" ref="J49:J62" si="9">LARGE(C$48:C$62,1)-C49</f>
        <v>0</v>
      </c>
    </row>
    <row r="50" spans="1:10" x14ac:dyDescent="0.25">
      <c r="A50" s="16" t="s">
        <v>16</v>
      </c>
      <c r="B50" s="15" t="str">
        <f>Kilpailu!B$12</f>
        <v>Jari Niemi</v>
      </c>
      <c r="C50" s="15">
        <f>'3'!D$6</f>
        <v>0</v>
      </c>
      <c r="D50" s="18">
        <f t="shared" si="8"/>
        <v>0</v>
      </c>
      <c r="E50" s="15">
        <f>'3'!C$42</f>
        <v>0</v>
      </c>
      <c r="F50" s="15">
        <f>'3'!D$42</f>
        <v>0</v>
      </c>
      <c r="G50" s="15">
        <f>'3'!E$42</f>
        <v>0</v>
      </c>
      <c r="H50" s="15">
        <f>'3'!F$42</f>
        <v>0</v>
      </c>
      <c r="I50" s="15">
        <f>'3'!G$42</f>
        <v>100</v>
      </c>
      <c r="J50" s="15">
        <f t="shared" si="9"/>
        <v>109.5</v>
      </c>
    </row>
    <row r="51" spans="1:10" x14ac:dyDescent="0.25">
      <c r="A51" s="16" t="s">
        <v>17</v>
      </c>
      <c r="B51" s="15">
        <f>Kilpailu!B$13</f>
        <v>0</v>
      </c>
      <c r="C51" s="15">
        <f>'4'!D$6</f>
        <v>0</v>
      </c>
      <c r="D51" s="18">
        <f t="shared" si="8"/>
        <v>0</v>
      </c>
      <c r="E51" s="15">
        <f>'4'!C$42</f>
        <v>0</v>
      </c>
      <c r="F51" s="15">
        <f>'4'!D$42</f>
        <v>0</v>
      </c>
      <c r="G51" s="15">
        <f>'4'!E$42</f>
        <v>0</v>
      </c>
      <c r="H51" s="15">
        <f>'4'!F$42</f>
        <v>0</v>
      </c>
      <c r="I51" s="15">
        <f>'4'!G$42</f>
        <v>100</v>
      </c>
      <c r="J51" s="15">
        <f t="shared" si="9"/>
        <v>109.5</v>
      </c>
    </row>
    <row r="52" spans="1:10" x14ac:dyDescent="0.25">
      <c r="A52" s="16" t="s">
        <v>18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100</v>
      </c>
      <c r="J52" s="15">
        <f t="shared" si="9"/>
        <v>109.5</v>
      </c>
    </row>
    <row r="53" spans="1:10" x14ac:dyDescent="0.25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109.5</v>
      </c>
    </row>
    <row r="54" spans="1:10" x14ac:dyDescent="0.25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109.5</v>
      </c>
    </row>
    <row r="55" spans="1:10" x14ac:dyDescent="0.25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109.5</v>
      </c>
    </row>
    <row r="56" spans="1:10" x14ac:dyDescent="0.25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109.5</v>
      </c>
    </row>
    <row r="57" spans="1:10" x14ac:dyDescent="0.25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109.5</v>
      </c>
    </row>
    <row r="58" spans="1:10" x14ac:dyDescent="0.25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109.5</v>
      </c>
    </row>
    <row r="59" spans="1:10" x14ac:dyDescent="0.25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109.5</v>
      </c>
    </row>
    <row r="60" spans="1:10" x14ac:dyDescent="0.25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109.5</v>
      </c>
    </row>
    <row r="61" spans="1:10" x14ac:dyDescent="0.25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109.5</v>
      </c>
    </row>
    <row r="62" spans="1:10" x14ac:dyDescent="0.25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109.5</v>
      </c>
    </row>
    <row r="66" spans="1:10" x14ac:dyDescent="0.25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 x14ac:dyDescent="0.25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 x14ac:dyDescent="0.25">
      <c r="A68" s="8" t="s">
        <v>14</v>
      </c>
      <c r="B68" s="9" t="str">
        <f>Kilpailu!B$10</f>
        <v>Esko Lumaja</v>
      </c>
      <c r="C68" s="9">
        <f>'1'!D$7</f>
        <v>117</v>
      </c>
      <c r="D68" s="19">
        <f>IF(LARGE(C$68:C$82,1)*1000=0,0,C68/LARGE(C$68:C$82,1)*1000)</f>
        <v>1000</v>
      </c>
      <c r="E68" s="9">
        <f>'1'!C$58</f>
        <v>41.5</v>
      </c>
      <c r="F68" s="9">
        <f>'1'!D$58</f>
        <v>38.5</v>
      </c>
      <c r="G68" s="9">
        <f>'1'!E$58</f>
        <v>37</v>
      </c>
      <c r="H68" s="9">
        <f>'1'!F$58</f>
        <v>0</v>
      </c>
      <c r="I68" s="9">
        <f>'1'!G$58</f>
        <v>100</v>
      </c>
      <c r="J68" s="9">
        <f>LARGE(C$68:C$82,1)-C68</f>
        <v>0</v>
      </c>
    </row>
    <row r="69" spans="1:10" x14ac:dyDescent="0.25">
      <c r="A69" s="8" t="s">
        <v>15</v>
      </c>
      <c r="B69" s="9" t="str">
        <f>Kilpailu!B$11</f>
        <v>Marko Sarajärvi</v>
      </c>
      <c r="C69" s="9">
        <f>'2'!D$7</f>
        <v>0</v>
      </c>
      <c r="D69" s="19">
        <f t="shared" ref="D69:D82" si="10">IF(LARGE(C$68:C$82,1)*1000=0,0,C69/LARGE(C$68:C$82,1)*1000)</f>
        <v>0</v>
      </c>
      <c r="E69" s="9">
        <f>'2'!C$58</f>
        <v>0</v>
      </c>
      <c r="F69" s="9">
        <f>'2'!D58</f>
        <v>0</v>
      </c>
      <c r="G69" s="9">
        <f>'2'!E$58</f>
        <v>0</v>
      </c>
      <c r="H69" s="9">
        <f>'2'!F$58</f>
        <v>0</v>
      </c>
      <c r="I69" s="9">
        <f>'2'!G$58</f>
        <v>100</v>
      </c>
      <c r="J69" s="9">
        <f t="shared" ref="J69:J82" si="11">LARGE(C$68:C$82,1)-C69</f>
        <v>117</v>
      </c>
    </row>
    <row r="70" spans="1:10" x14ac:dyDescent="0.25">
      <c r="A70" s="8" t="s">
        <v>16</v>
      </c>
      <c r="B70" s="9" t="str">
        <f>Kilpailu!B$12</f>
        <v>Jari Niemi</v>
      </c>
      <c r="C70" s="9">
        <f>'3'!D$7</f>
        <v>75</v>
      </c>
      <c r="D70" s="19">
        <f t="shared" si="10"/>
        <v>641.02564102564111</v>
      </c>
      <c r="E70" s="9">
        <f>'3'!C$58</f>
        <v>25</v>
      </c>
      <c r="F70" s="9">
        <f>'3'!D$58</f>
        <v>23</v>
      </c>
      <c r="G70" s="9">
        <f>'3'!E$58</f>
        <v>27</v>
      </c>
      <c r="H70" s="9">
        <f>'3'!F$58</f>
        <v>0</v>
      </c>
      <c r="I70" s="9">
        <f>'3'!G$58</f>
        <v>100</v>
      </c>
      <c r="J70" s="9">
        <f t="shared" si="11"/>
        <v>42</v>
      </c>
    </row>
    <row r="71" spans="1:10" x14ac:dyDescent="0.25">
      <c r="A71" s="8" t="s">
        <v>17</v>
      </c>
      <c r="B71" s="9">
        <f>Kilpailu!B$13</f>
        <v>0</v>
      </c>
      <c r="C71" s="9">
        <f>'4'!D$7</f>
        <v>0</v>
      </c>
      <c r="D71" s="19">
        <f t="shared" si="10"/>
        <v>0</v>
      </c>
      <c r="E71" s="9">
        <f>'4'!C$58</f>
        <v>0</v>
      </c>
      <c r="F71" s="9">
        <f>'4'!D$58</f>
        <v>0</v>
      </c>
      <c r="G71" s="9">
        <f>'4'!E$58</f>
        <v>0</v>
      </c>
      <c r="H71" s="9">
        <f>'4'!F$58</f>
        <v>0</v>
      </c>
      <c r="I71" s="9">
        <f>'4'!G$58</f>
        <v>100</v>
      </c>
      <c r="J71" s="9">
        <f t="shared" si="11"/>
        <v>117</v>
      </c>
    </row>
    <row r="72" spans="1:10" x14ac:dyDescent="0.25">
      <c r="A72" s="8" t="s">
        <v>18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100</v>
      </c>
      <c r="J72" s="9">
        <f t="shared" si="11"/>
        <v>117</v>
      </c>
    </row>
    <row r="73" spans="1:10" x14ac:dyDescent="0.25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117</v>
      </c>
    </row>
    <row r="74" spans="1:10" x14ac:dyDescent="0.25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117</v>
      </c>
    </row>
    <row r="75" spans="1:10" x14ac:dyDescent="0.25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117</v>
      </c>
    </row>
    <row r="76" spans="1:10" x14ac:dyDescent="0.25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117</v>
      </c>
    </row>
    <row r="77" spans="1:10" x14ac:dyDescent="0.25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117</v>
      </c>
    </row>
    <row r="78" spans="1:10" x14ac:dyDescent="0.25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117</v>
      </c>
    </row>
    <row r="79" spans="1:10" x14ac:dyDescent="0.25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117</v>
      </c>
    </row>
    <row r="80" spans="1:10" x14ac:dyDescent="0.25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117</v>
      </c>
    </row>
    <row r="81" spans="1:10" x14ac:dyDescent="0.25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117</v>
      </c>
    </row>
    <row r="82" spans="1:10" x14ac:dyDescent="0.25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117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opLeftCell="A32" workbookViewId="0">
      <selection activeCell="E56" sqref="E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 t="str">
        <f>Kilpailu!B10</f>
        <v>Esko Lumaja</v>
      </c>
      <c r="C5" s="1" t="s">
        <v>30</v>
      </c>
      <c r="D5">
        <f>SUM(H15:H25)</f>
        <v>87</v>
      </c>
      <c r="E5" s="23">
        <f>Tulokset!D28</f>
        <v>693.22709163346622</v>
      </c>
    </row>
    <row r="6" spans="1:8" x14ac:dyDescent="0.25">
      <c r="C6" s="1" t="s">
        <v>32</v>
      </c>
      <c r="D6">
        <f>SUM(C42:G42)-LARGE(C42:G42,1)-SMALL(C42:G42,1)</f>
        <v>103</v>
      </c>
      <c r="E6" s="23">
        <f>Tulokset!D48</f>
        <v>940.6392694063926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117</v>
      </c>
      <c r="E7" s="23">
        <f>Tulokset!D68</f>
        <v>1000</v>
      </c>
    </row>
    <row r="8" spans="1:8" x14ac:dyDescent="0.25">
      <c r="A8" s="1" t="s">
        <v>11</v>
      </c>
      <c r="B8" s="10">
        <f>Kilpailu!B5</f>
        <v>41111</v>
      </c>
      <c r="E8" s="23"/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307</v>
      </c>
      <c r="E9" s="24">
        <f>SUM(E5:E7)</f>
        <v>2633.8663610398589</v>
      </c>
    </row>
    <row r="10" spans="1:8" x14ac:dyDescent="0.25">
      <c r="C10" s="1" t="s">
        <v>36</v>
      </c>
      <c r="D10" s="3">
        <f>SMALL(D5:D7,1)</f>
        <v>87</v>
      </c>
      <c r="E10" s="25">
        <f>SMALL(E5:E7,1)</f>
        <v>693.22709163346622</v>
      </c>
    </row>
    <row r="11" spans="1:8" x14ac:dyDescent="0.25">
      <c r="C11" s="1" t="s">
        <v>37</v>
      </c>
      <c r="D11">
        <f>SUM(D5:D7)-D10</f>
        <v>220</v>
      </c>
      <c r="E11" s="23">
        <f>SUM(E5:E7)-E10</f>
        <v>1940.6392694063927</v>
      </c>
    </row>
    <row r="14" spans="1:8" x14ac:dyDescent="0.25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=Kilpailu!$A$79,Kilpailu!$B$30,IF(Kilpailu!$B$6 =Kilpailu!$A$80,Kilpailu!$B$45,IF(Kilpailu!$B$6 =Kilpailu!$A$81,Kilpailu!$B$60,"")))</f>
        <v>M kahdella 180 piruetilla</v>
      </c>
      <c r="C15" s="6">
        <v>3.5</v>
      </c>
      <c r="D15" s="6">
        <v>4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11.5</v>
      </c>
    </row>
    <row r="16" spans="1:8" x14ac:dyDescent="0.25">
      <c r="A16" s="5" t="s">
        <v>15</v>
      </c>
      <c r="B16" s="27" t="str">
        <f>IF(Kilpailu!$B$6 =Kilpailu!$A$79,Kilpailu!$B$31,IF(Kilpailu!$B$6 =Kilpailu!$A$80,Kilpailu!$B$46,IF(Kilpailu!$B$6 =Kilpailu!$A$81,Kilpailu!$B$61,"")))</f>
        <v>Salmiakki 360 piruetilla</v>
      </c>
      <c r="C16" s="6">
        <v>6</v>
      </c>
      <c r="D16" s="6">
        <v>4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16</v>
      </c>
    </row>
    <row r="17" spans="1:8" x14ac:dyDescent="0.25">
      <c r="A17" s="5" t="s">
        <v>16</v>
      </c>
      <c r="B17" s="27" t="str">
        <f>IF(Kilpailu!$B$6 =Kilpailu!$A$79,Kilpailu!$B$32,IF(Kilpailu!$B$6 =Kilpailu!$A$80,Kilpailu!$B$47,IF(Kilpailu!$B$6 =Kilpailu!$A$81,Kilpailu!$B$62,"")))</f>
        <v>Cuubalainen kahdeksikko</v>
      </c>
      <c r="C17" s="6">
        <v>4.5</v>
      </c>
      <c r="D17" s="6">
        <v>5</v>
      </c>
      <c r="E17" s="6">
        <v>3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12.5</v>
      </c>
    </row>
    <row r="18" spans="1:8" x14ac:dyDescent="0.25">
      <c r="A18" s="5" t="s">
        <v>17</v>
      </c>
      <c r="B18" s="27" t="str">
        <f>IF(Kilpailu!$B$6 =Kilpailu!$A$79,Kilpailu!$B$33,IF(Kilpailu!$B$6 =Kilpailu!$A$80,Kilpailu!$B$48,IF(Kilpailu!$B$6 =Kilpailu!$A$81,Kilpailu!$B$63,"")))</f>
        <v>Pullback</v>
      </c>
      <c r="C18" s="6">
        <v>3</v>
      </c>
      <c r="D18" s="6">
        <v>1</v>
      </c>
      <c r="E18" s="6">
        <v>1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5</v>
      </c>
    </row>
    <row r="19" spans="1:8" x14ac:dyDescent="0.25">
      <c r="A19" s="5" t="s">
        <v>18</v>
      </c>
      <c r="B19" s="27" t="str">
        <f>IF(Kilpailu!$B$6 =Kilpailu!$A$79,Kilpailu!$B$34,IF(Kilpailu!$B$6 =Kilpailu!$A$80,Kilpailu!$B$49,IF(Kilpailu!$B$6 =Kilpailu!$A$81,Kilpailu!$B$64,"")))</f>
        <v>Cobraroll puolikierteillä</v>
      </c>
      <c r="C19" s="6">
        <v>4</v>
      </c>
      <c r="D19" s="6">
        <v>4</v>
      </c>
      <c r="E19" s="6">
        <v>2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10</v>
      </c>
    </row>
    <row r="20" spans="1:8" x14ac:dyDescent="0.25">
      <c r="A20" s="5" t="s">
        <v>19</v>
      </c>
      <c r="B20" s="27" t="str">
        <f>IF(Kilpailu!$B$6 =Kilpailu!$A$79,Kilpailu!$B$35,IF(Kilpailu!$B$6 =Kilpailu!$A$80,Kilpailu!$B$50,IF(Kilpailu!$B$6 =Kilpailu!$A$81,Kilpailu!$B$65,"")))</f>
        <v>Pushover</v>
      </c>
      <c r="C20" s="6">
        <v>5</v>
      </c>
      <c r="D20" s="6">
        <v>3</v>
      </c>
      <c r="E20" s="6">
        <v>2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10</v>
      </c>
    </row>
    <row r="21" spans="1:8" x14ac:dyDescent="0.25">
      <c r="A21" s="5" t="s">
        <v>20</v>
      </c>
      <c r="B21" s="27" t="str">
        <f>IF(Kilpailu!$B$6 =Kilpailu!$A$79,Kilpailu!$B$36,IF(Kilpailu!$B$6 =Kilpailu!$A$80,Kilpailu!$B$51,IF(Kilpailu!$B$6 =Kilpailu!$A$81,Kilpailu!$B$66,"")))</f>
        <v>Tuplakierteet</v>
      </c>
      <c r="C21" s="6">
        <v>0</v>
      </c>
      <c r="D21" s="6">
        <v>0</v>
      </c>
      <c r="E21" s="6">
        <v>0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27" t="str">
        <f>IF(Kilpailu!$B$6 =Kilpailu!$A$79,Kilpailu!$B$37,IF(Kilpailu!$B$6 =Kilpailu!$A$80,Kilpailu!$B$52,IF(Kilpailu!$B$6 =Kilpailu!$A$81,Kilpailu!$B$67,"")))</f>
        <v>Tuplasilmukat</v>
      </c>
      <c r="C22" s="6">
        <v>6</v>
      </c>
      <c r="D22" s="6">
        <v>5</v>
      </c>
      <c r="E22" s="6">
        <v>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16</v>
      </c>
    </row>
    <row r="23" spans="1:8" x14ac:dyDescent="0.25">
      <c r="A23" s="5" t="s">
        <v>22</v>
      </c>
      <c r="B23" s="27" t="str">
        <f>IF(Kilpailu!$B$6 =Kilpailu!$A$79,Kilpailu!$B$38,IF(Kilpailu!$B$6 =Kilpailu!$A$80,Kilpailu!$B$53,IF(Kilpailu!$B$6 =Kilpailu!$A$81,Kilpailu!$B$68,"")))</f>
        <v>Autorotaatio</v>
      </c>
      <c r="C23" s="6">
        <v>2</v>
      </c>
      <c r="D23" s="6">
        <v>2</v>
      </c>
      <c r="E23" s="6">
        <v>2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6</v>
      </c>
    </row>
    <row r="24" spans="1:8" x14ac:dyDescent="0.25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34</v>
      </c>
      <c r="D26" s="6">
        <f>SUM(D15:D25)</f>
        <v>28</v>
      </c>
      <c r="E26" s="6">
        <f>SUM(E15:E25)</f>
        <v>25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=Kilpailu!$A$79,Kilpailu!$B$30,IF(Kilpailu!$B$6 =Kilpailu!$A$80,Kilpailu!$B$45,IF(Kilpailu!$B$6 =Kilpailu!$A$81,Kilpailu!$B$60,"")))</f>
        <v>M kahdella 180 piruetilla</v>
      </c>
      <c r="C31" s="15">
        <v>4</v>
      </c>
      <c r="D31" s="15">
        <v>6</v>
      </c>
      <c r="E31" s="15">
        <v>4.5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14.5</v>
      </c>
    </row>
    <row r="32" spans="1:8" x14ac:dyDescent="0.25">
      <c r="A32" s="16" t="s">
        <v>15</v>
      </c>
      <c r="B32" s="51" t="str">
        <f>IF(Kilpailu!$B$6 =Kilpailu!$A$79,Kilpailu!$B$31,IF(Kilpailu!$B$6 =Kilpailu!$A$80,Kilpailu!$B$46,IF(Kilpailu!$B$6 =Kilpailu!$A$81,Kilpailu!$B$61,"")))</f>
        <v>Salmiakki 360 piruetilla</v>
      </c>
      <c r="C32" s="15">
        <v>5</v>
      </c>
      <c r="D32" s="15">
        <v>5.5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15.5</v>
      </c>
    </row>
    <row r="33" spans="1:8" x14ac:dyDescent="0.25">
      <c r="A33" s="16" t="s">
        <v>16</v>
      </c>
      <c r="B33" s="51" t="str">
        <f>IF(Kilpailu!$B$6 =Kilpailu!$A$79,Kilpailu!$B$32,IF(Kilpailu!$B$6 =Kilpailu!$A$80,Kilpailu!$B$47,IF(Kilpailu!$B$6 =Kilpailu!$A$81,Kilpailu!$B$62,"")))</f>
        <v>Cuubalainen kahdeksikko</v>
      </c>
      <c r="C33" s="15">
        <v>3</v>
      </c>
      <c r="D33" s="15">
        <v>4.5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14.5</v>
      </c>
    </row>
    <row r="34" spans="1:8" x14ac:dyDescent="0.25">
      <c r="A34" s="16" t="s">
        <v>17</v>
      </c>
      <c r="B34" s="51" t="str">
        <f>IF(Kilpailu!$B$6 =Kilpailu!$A$79,Kilpailu!$B$33,IF(Kilpailu!$B$6 =Kilpailu!$A$80,Kilpailu!$B$48,IF(Kilpailu!$B$6 =Kilpailu!$A$81,Kilpailu!$B$63,"")))</f>
        <v>Pullback</v>
      </c>
      <c r="C34" s="15">
        <v>2</v>
      </c>
      <c r="D34" s="15">
        <v>3</v>
      </c>
      <c r="E34" s="15">
        <v>2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7</v>
      </c>
    </row>
    <row r="35" spans="1:8" x14ac:dyDescent="0.25">
      <c r="A35" s="16" t="s">
        <v>18</v>
      </c>
      <c r="B35" s="51" t="str">
        <f>IF(Kilpailu!$B$6 =Kilpailu!$A$79,Kilpailu!$B$34,IF(Kilpailu!$B$6 =Kilpailu!$A$80,Kilpailu!$B$49,IF(Kilpailu!$B$6 =Kilpailu!$A$81,Kilpailu!$B$64,"")))</f>
        <v>Cobraroll puolikierteillä</v>
      </c>
      <c r="C35" s="15">
        <v>4</v>
      </c>
      <c r="D35" s="15">
        <v>4</v>
      </c>
      <c r="E35" s="15">
        <v>4.5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12.5</v>
      </c>
    </row>
    <row r="36" spans="1:8" x14ac:dyDescent="0.25">
      <c r="A36" s="16" t="s">
        <v>19</v>
      </c>
      <c r="B36" s="51" t="str">
        <f>IF(Kilpailu!$B$6 =Kilpailu!$A$79,Kilpailu!$B$35,IF(Kilpailu!$B$6 =Kilpailu!$A$80,Kilpailu!$B$50,IF(Kilpailu!$B$6 =Kilpailu!$A$81,Kilpailu!$B$65,"")))</f>
        <v>Pushover</v>
      </c>
      <c r="C36" s="15">
        <v>4</v>
      </c>
      <c r="D36" s="15">
        <v>4.5</v>
      </c>
      <c r="E36" s="15">
        <v>3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11.5</v>
      </c>
    </row>
    <row r="37" spans="1:8" x14ac:dyDescent="0.25">
      <c r="A37" s="16" t="s">
        <v>20</v>
      </c>
      <c r="B37" s="51" t="str">
        <f>IF(Kilpailu!$B$6 =Kilpailu!$A$79,Kilpailu!$B$36,IF(Kilpailu!$B$6 =Kilpailu!$A$80,Kilpailu!$B$51,IF(Kilpailu!$B$6 =Kilpailu!$A$81,Kilpailu!$B$66,"")))</f>
        <v>Tuplakierteet</v>
      </c>
      <c r="C37" s="15">
        <v>2</v>
      </c>
      <c r="D37" s="15">
        <v>3.5</v>
      </c>
      <c r="E37" s="15">
        <v>4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9.5</v>
      </c>
    </row>
    <row r="38" spans="1:8" x14ac:dyDescent="0.25">
      <c r="A38" s="16" t="s">
        <v>21</v>
      </c>
      <c r="B38" s="51" t="str">
        <f>IF(Kilpailu!$B$6 =Kilpailu!$A$79,Kilpailu!$B$37,IF(Kilpailu!$B$6 =Kilpailu!$A$80,Kilpailu!$B$52,IF(Kilpailu!$B$6 =Kilpailu!$A$81,Kilpailu!$B$67,"")))</f>
        <v>Tuplasilmukat</v>
      </c>
      <c r="C38" s="15">
        <v>0</v>
      </c>
      <c r="D38" s="15">
        <v>0</v>
      </c>
      <c r="E38" s="15">
        <v>0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=Kilpailu!$A$79,Kilpailu!$B$38,IF(Kilpailu!$B$6 =Kilpailu!$A$80,Kilpailu!$B$53,IF(Kilpailu!$B$6 =Kilpailu!$A$81,Kilpailu!$B$68,"")))</f>
        <v>Autorotaatio</v>
      </c>
      <c r="C39" s="15">
        <v>5</v>
      </c>
      <c r="D39" s="15">
        <v>7</v>
      </c>
      <c r="E39" s="15">
        <v>6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18</v>
      </c>
    </row>
    <row r="40" spans="1:8" x14ac:dyDescent="0.25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29</v>
      </c>
      <c r="D42" s="15">
        <f>SUM(D31:D41)</f>
        <v>38</v>
      </c>
      <c r="E42" s="15">
        <f>SUM(E31:E41)</f>
        <v>36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=Kilpailu!$A$79,Kilpailu!$B$30,IF(Kilpailu!$B$6 =Kilpailu!$A$80,Kilpailu!$B$45,IF(Kilpailu!$B$6 =Kilpailu!$A$81,Kilpailu!$B$60,"")))</f>
        <v>M kahdella 180 piruetilla</v>
      </c>
      <c r="C47" s="9">
        <v>3</v>
      </c>
      <c r="D47" s="9">
        <v>4</v>
      </c>
      <c r="E47" s="9">
        <v>3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10</v>
      </c>
    </row>
    <row r="48" spans="1:8" x14ac:dyDescent="0.25">
      <c r="A48" s="8" t="s">
        <v>15</v>
      </c>
      <c r="B48" s="28" t="str">
        <f>IF(Kilpailu!$B$6 =Kilpailu!$A$79,Kilpailu!$B$31,IF(Kilpailu!$B$6 =Kilpailu!$A$80,Kilpailu!$B$46,IF(Kilpailu!$B$6 =Kilpailu!$A$81,Kilpailu!$B$61,"")))</f>
        <v>Salmiakki 360 piruetilla</v>
      </c>
      <c r="C48" s="9">
        <v>5</v>
      </c>
      <c r="D48" s="9">
        <v>4</v>
      </c>
      <c r="E48" s="9">
        <v>4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13</v>
      </c>
    </row>
    <row r="49" spans="1:8" x14ac:dyDescent="0.25">
      <c r="A49" s="8" t="s">
        <v>16</v>
      </c>
      <c r="B49" s="28" t="str">
        <f>IF(Kilpailu!$B$6 =Kilpailu!$A$79,Kilpailu!$B$32,IF(Kilpailu!$B$6 =Kilpailu!$A$80,Kilpailu!$B$47,IF(Kilpailu!$B$6 =Kilpailu!$A$81,Kilpailu!$B$62,"")))</f>
        <v>Cuubalainen kahdeksikko</v>
      </c>
      <c r="C49" s="9">
        <v>6</v>
      </c>
      <c r="D49" s="9">
        <v>4</v>
      </c>
      <c r="E49" s="9">
        <v>4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14</v>
      </c>
    </row>
    <row r="50" spans="1:8" x14ac:dyDescent="0.25">
      <c r="A50" s="8" t="s">
        <v>17</v>
      </c>
      <c r="B50" s="28" t="str">
        <f>IF(Kilpailu!$B$6 =Kilpailu!$A$79,Kilpailu!$B$33,IF(Kilpailu!$B$6 =Kilpailu!$A$80,Kilpailu!$B$48,IF(Kilpailu!$B$6 =Kilpailu!$A$81,Kilpailu!$B$63,"")))</f>
        <v>Pullback</v>
      </c>
      <c r="C50" s="9">
        <v>4</v>
      </c>
      <c r="D50" s="9">
        <v>3.5</v>
      </c>
      <c r="E50" s="9">
        <v>4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11.5</v>
      </c>
    </row>
    <row r="51" spans="1:8" x14ac:dyDescent="0.25">
      <c r="A51" s="8" t="s">
        <v>18</v>
      </c>
      <c r="B51" s="28" t="str">
        <f>IF(Kilpailu!$B$6 =Kilpailu!$A$79,Kilpailu!$B$34,IF(Kilpailu!$B$6 =Kilpailu!$A$80,Kilpailu!$B$49,IF(Kilpailu!$B$6 =Kilpailu!$A$81,Kilpailu!$B$64,"")))</f>
        <v>Cobraroll puolikierteillä</v>
      </c>
      <c r="C51" s="9">
        <v>6</v>
      </c>
      <c r="D51" s="9">
        <v>5</v>
      </c>
      <c r="E51" s="9">
        <v>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16</v>
      </c>
    </row>
    <row r="52" spans="1:8" x14ac:dyDescent="0.25">
      <c r="A52" s="8" t="s">
        <v>19</v>
      </c>
      <c r="B52" s="28" t="str">
        <f>IF(Kilpailu!$B$6 =Kilpailu!$A$79,Kilpailu!$B$35,IF(Kilpailu!$B$6 =Kilpailu!$A$80,Kilpailu!$B$50,IF(Kilpailu!$B$6 =Kilpailu!$A$81,Kilpailu!$B$65,"")))</f>
        <v>Pushover</v>
      </c>
      <c r="C52" s="9">
        <v>4</v>
      </c>
      <c r="D52" s="9">
        <v>5</v>
      </c>
      <c r="E52" s="9">
        <v>4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13</v>
      </c>
    </row>
    <row r="53" spans="1:8" x14ac:dyDescent="0.25">
      <c r="A53" s="8" t="s">
        <v>20</v>
      </c>
      <c r="B53" s="28" t="str">
        <f>IF(Kilpailu!$B$6 =Kilpailu!$A$79,Kilpailu!$B$36,IF(Kilpailu!$B$6 =Kilpailu!$A$80,Kilpailu!$B$51,IF(Kilpailu!$B$6 =Kilpailu!$A$81,Kilpailu!$B$66,"")))</f>
        <v>Tuplakierteet</v>
      </c>
      <c r="C53" s="9">
        <v>4.5</v>
      </c>
      <c r="D53" s="9">
        <v>4.5</v>
      </c>
      <c r="E53" s="9">
        <v>4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13</v>
      </c>
    </row>
    <row r="54" spans="1:8" x14ac:dyDescent="0.25">
      <c r="A54" s="8" t="s">
        <v>21</v>
      </c>
      <c r="B54" s="28" t="str">
        <f>IF(Kilpailu!$B$6 =Kilpailu!$A$79,Kilpailu!$B$37,IF(Kilpailu!$B$6 =Kilpailu!$A$80,Kilpailu!$B$52,IF(Kilpailu!$B$6 =Kilpailu!$A$81,Kilpailu!$B$67,"")))</f>
        <v>Tuplasilmukat</v>
      </c>
      <c r="C54" s="9">
        <v>6</v>
      </c>
      <c r="D54" s="9">
        <v>6.5</v>
      </c>
      <c r="E54" s="9">
        <v>7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19.5</v>
      </c>
    </row>
    <row r="55" spans="1:8" x14ac:dyDescent="0.25">
      <c r="A55" s="8" t="s">
        <v>22</v>
      </c>
      <c r="B55" s="28" t="str">
        <f>IF(Kilpailu!$B$6 =Kilpailu!$A$79,Kilpailu!$B$38,IF(Kilpailu!$B$6 =Kilpailu!$A$80,Kilpailu!$B$53,IF(Kilpailu!$B$6 =Kilpailu!$A$81,Kilpailu!$B$68,"")))</f>
        <v>Autorotaatio</v>
      </c>
      <c r="C55" s="9">
        <v>3</v>
      </c>
      <c r="D55" s="9">
        <v>2</v>
      </c>
      <c r="E55" s="9">
        <v>2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7</v>
      </c>
    </row>
    <row r="56" spans="1:8" x14ac:dyDescent="0.25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41.5</v>
      </c>
      <c r="D58" s="9">
        <f>SUM(D47:D57)</f>
        <v>38.5</v>
      </c>
      <c r="E58" s="9">
        <f>SUM(E47:E57)</f>
        <v>37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topLeftCell="B32" workbookViewId="0">
      <selection activeCell="E54" sqref="E54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 t="str">
        <f>Kilpailu!B11</f>
        <v>Marko Sarajärvi</v>
      </c>
      <c r="C5" s="1" t="s">
        <v>30</v>
      </c>
      <c r="D5">
        <f>SUM(C26:G26)-LARGE(C26:G26,1)-SMALL(C26:G26,1)</f>
        <v>125.5</v>
      </c>
      <c r="E5" s="23">
        <f>Tulokset!D29</f>
        <v>1000</v>
      </c>
    </row>
    <row r="6" spans="1:8" x14ac:dyDescent="0.25">
      <c r="C6" s="1" t="s">
        <v>32</v>
      </c>
      <c r="D6">
        <f>SUM(C42:G42)-LARGE(C42:G42,1)-SMALL(C42:G42,1)</f>
        <v>109.5</v>
      </c>
      <c r="E6" s="23">
        <f>Tulokset!D49</f>
        <v>1000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Tulokset!D69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235</v>
      </c>
      <c r="E9" s="24">
        <f>SUM(E5:E7)</f>
        <v>2000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235</v>
      </c>
      <c r="E11" s="23">
        <f>SUM(E5:E7)-E10</f>
        <v>2000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4.5</v>
      </c>
      <c r="D15" s="6">
        <v>4.5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13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4.5</v>
      </c>
      <c r="D16" s="6">
        <v>3</v>
      </c>
      <c r="E16" s="6">
        <v>3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10.5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4</v>
      </c>
      <c r="D17" s="6">
        <v>3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11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8</v>
      </c>
      <c r="D18" s="6">
        <v>6</v>
      </c>
      <c r="E18" s="6">
        <v>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19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7</v>
      </c>
      <c r="D19" s="6">
        <v>6</v>
      </c>
      <c r="E19" s="6">
        <v>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4.5</v>
      </c>
      <c r="D20" s="6">
        <v>4</v>
      </c>
      <c r="E20" s="6">
        <v>3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11.5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7</v>
      </c>
      <c r="D21" s="6">
        <v>6</v>
      </c>
      <c r="E21" s="6">
        <v>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18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5.5</v>
      </c>
      <c r="D22" s="6">
        <v>6</v>
      </c>
      <c r="E22" s="6">
        <v>6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17.5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2</v>
      </c>
      <c r="D23" s="6">
        <v>3</v>
      </c>
      <c r="E23" s="6">
        <v>2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7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47</v>
      </c>
      <c r="D26" s="6">
        <f>SUM(D15:D25)</f>
        <v>41.5</v>
      </c>
      <c r="E26" s="6">
        <f>SUM(E15:E25)</f>
        <v>37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2</v>
      </c>
      <c r="D31" s="15">
        <v>4.5</v>
      </c>
      <c r="E31" s="15">
        <v>2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8.5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3</v>
      </c>
      <c r="D32" s="15">
        <v>4.5</v>
      </c>
      <c r="E32" s="15">
        <v>3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10.5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0</v>
      </c>
      <c r="D33" s="15">
        <v>0</v>
      </c>
      <c r="E33" s="15">
        <v>0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4</v>
      </c>
      <c r="D34" s="15">
        <v>6</v>
      </c>
      <c r="E34" s="15">
        <v>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15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4</v>
      </c>
      <c r="D35" s="15">
        <v>6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16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7</v>
      </c>
      <c r="D36" s="15">
        <v>6</v>
      </c>
      <c r="E36" s="15">
        <v>6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19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6</v>
      </c>
      <c r="D37" s="15">
        <v>6.5</v>
      </c>
      <c r="E37" s="15">
        <v>6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18.5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1</v>
      </c>
      <c r="D38" s="15">
        <v>3</v>
      </c>
      <c r="E38" s="15">
        <v>3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7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5</v>
      </c>
      <c r="D39" s="15">
        <v>5</v>
      </c>
      <c r="E39" s="15">
        <v>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15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32</v>
      </c>
      <c r="D42" s="15">
        <f>SUM(D31:D41)</f>
        <v>41.5</v>
      </c>
      <c r="E42" s="15">
        <f>SUM(E31:E41)</f>
        <v>36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0</v>
      </c>
      <c r="D47" s="9">
        <v>0</v>
      </c>
      <c r="E47" s="9">
        <v>0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0</v>
      </c>
      <c r="D48" s="9">
        <v>0</v>
      </c>
      <c r="E48" s="9">
        <v>0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0</v>
      </c>
      <c r="D49" s="9">
        <v>0</v>
      </c>
      <c r="E49" s="9">
        <v>0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0</v>
      </c>
      <c r="D50" s="9">
        <v>0</v>
      </c>
      <c r="E50" s="9">
        <v>0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0</v>
      </c>
      <c r="D51" s="9">
        <v>0</v>
      </c>
      <c r="E51" s="9">
        <v>0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0</v>
      </c>
      <c r="D52" s="9">
        <v>0</v>
      </c>
      <c r="E52" s="9">
        <v>0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0</v>
      </c>
      <c r="D53" s="9">
        <v>0</v>
      </c>
      <c r="E53" s="9">
        <v>0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0</v>
      </c>
      <c r="D54" s="9">
        <v>0</v>
      </c>
      <c r="E54" s="9">
        <v>0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0</v>
      </c>
      <c r="D55" s="9">
        <v>0</v>
      </c>
      <c r="E55" s="9">
        <v>0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abSelected="1" topLeftCell="A32" workbookViewId="0">
      <selection activeCell="E56" sqref="E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 t="str">
        <f>Kilpailu!B12</f>
        <v>Jari Niemi</v>
      </c>
      <c r="C5" s="1" t="s">
        <v>30</v>
      </c>
      <c r="D5">
        <f>SUM(C26:G26)-LARGE(C26:G26,1)-SMALL(C26:G26,1)</f>
        <v>90</v>
      </c>
      <c r="E5">
        <f>Tulokset!D30</f>
        <v>717.13147410358567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Tulokset!D50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75</v>
      </c>
      <c r="E7" s="23">
        <f>Tulokset!D70</f>
        <v>641.02564102564111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165</v>
      </c>
      <c r="E9" s="24">
        <f>SUM(E5:E7)</f>
        <v>1358.1571151292269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165</v>
      </c>
      <c r="E11" s="23">
        <f>SUM(E5:E7)-E10</f>
        <v>1358.1571151292269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2.5</v>
      </c>
      <c r="D15" s="6">
        <v>1</v>
      </c>
      <c r="E15" s="6">
        <v>2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5.5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4</v>
      </c>
      <c r="D16" s="6">
        <v>3</v>
      </c>
      <c r="E16" s="6">
        <v>4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11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2.5</v>
      </c>
      <c r="D17" s="6">
        <v>2</v>
      </c>
      <c r="E17" s="6">
        <v>1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5.5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2.5</v>
      </c>
      <c r="D18" s="6">
        <v>1</v>
      </c>
      <c r="E18" s="6">
        <v>1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4.5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4.5</v>
      </c>
      <c r="D19" s="6">
        <v>3</v>
      </c>
      <c r="E19" s="6">
        <v>3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10.5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7</v>
      </c>
      <c r="D20" s="6">
        <v>5</v>
      </c>
      <c r="E20" s="6">
        <v>6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18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6</v>
      </c>
      <c r="D21" s="6">
        <v>4</v>
      </c>
      <c r="E21" s="6">
        <v>2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12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4.5</v>
      </c>
      <c r="D22" s="6">
        <v>4</v>
      </c>
      <c r="E22" s="6">
        <v>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13.5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3.5</v>
      </c>
      <c r="D23" s="6">
        <v>3</v>
      </c>
      <c r="E23" s="6">
        <v>3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9.5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37</v>
      </c>
      <c r="D26" s="6">
        <f>SUM(D15:D25)</f>
        <v>26</v>
      </c>
      <c r="E26" s="6">
        <f>SUM(E15:E25)</f>
        <v>27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0</v>
      </c>
      <c r="D31" s="15">
        <v>0</v>
      </c>
      <c r="E31" s="15">
        <v>0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0</v>
      </c>
      <c r="D32" s="15">
        <v>0</v>
      </c>
      <c r="E32" s="15">
        <v>0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0</v>
      </c>
      <c r="D33" s="51">
        <v>0</v>
      </c>
      <c r="E33" s="15">
        <v>0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0</v>
      </c>
      <c r="D34" s="15">
        <v>0</v>
      </c>
      <c r="E34" s="15">
        <v>0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0</v>
      </c>
      <c r="D35" s="15">
        <v>0</v>
      </c>
      <c r="E35" s="15">
        <v>0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0</v>
      </c>
      <c r="D36" s="15">
        <v>0</v>
      </c>
      <c r="E36" s="15">
        <v>0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0</v>
      </c>
      <c r="D37" s="15">
        <v>0</v>
      </c>
      <c r="E37" s="15">
        <v>0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0</v>
      </c>
      <c r="D38" s="15">
        <v>0</v>
      </c>
      <c r="E38" s="15">
        <v>0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0</v>
      </c>
      <c r="D47" s="9">
        <v>0</v>
      </c>
      <c r="E47" s="9">
        <v>0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3</v>
      </c>
      <c r="D48" s="9">
        <v>3</v>
      </c>
      <c r="E48" s="9">
        <v>2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8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4</v>
      </c>
      <c r="D49" s="9">
        <v>3</v>
      </c>
      <c r="E49" s="9">
        <v>4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11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0</v>
      </c>
      <c r="D50" s="9">
        <v>0</v>
      </c>
      <c r="E50" s="9">
        <v>0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2</v>
      </c>
      <c r="D51" s="9">
        <v>3</v>
      </c>
      <c r="E51" s="9">
        <v>4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9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3</v>
      </c>
      <c r="D52" s="9">
        <v>4</v>
      </c>
      <c r="E52" s="9">
        <v>6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13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4</v>
      </c>
      <c r="D53" s="9">
        <v>3.5</v>
      </c>
      <c r="E53" s="9">
        <v>3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10.5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4</v>
      </c>
      <c r="D54" s="9">
        <v>3.5</v>
      </c>
      <c r="E54" s="9">
        <v>4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11.5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5</v>
      </c>
      <c r="D55" s="9">
        <v>3</v>
      </c>
      <c r="E55" s="9">
        <v>4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12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25</v>
      </c>
      <c r="D58" s="9">
        <f>SUM(D47:D57)</f>
        <v>23</v>
      </c>
      <c r="E58" s="9">
        <f>SUM(E47:E57)</f>
        <v>27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10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Kilpailu!B13</f>
        <v>0</v>
      </c>
      <c r="C5" s="1" t="s">
        <v>30</v>
      </c>
      <c r="D5">
        <f>SUM(C26:G26)-LARGE(C26:G26,1)-SMALL(C26:G26,1)</f>
        <v>0</v>
      </c>
      <c r="E5">
        <f>Tulokset!D31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Tulokset!D51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opLeftCell="A24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20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21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topLeftCell="A15" workbookViewId="0">
      <selection activeCell="G47" sqref="G47:G56"/>
    </sheetView>
  </sheetViews>
  <sheetFormatPr defaultColWidth="7.71093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topLeftCell="A30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topLeftCell="A29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14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topLeftCell="A23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20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11" workbookViewId="0">
      <selection activeCell="K32" sqref="K3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 x14ac:dyDescent="0.25">
      <c r="A8" s="1" t="s">
        <v>11</v>
      </c>
      <c r="B8" s="10">
        <f>Kilpailu!B5</f>
        <v>41111</v>
      </c>
    </row>
    <row r="9" spans="1:8" x14ac:dyDescent="0.25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3" workbookViewId="0">
      <selection activeCell="F10" sqref="F10"/>
    </sheetView>
  </sheetViews>
  <sheetFormatPr defaultColWidth="8.85546875" defaultRowHeight="15" x14ac:dyDescent="0.25"/>
  <cols>
    <col min="1" max="1" width="11.42578125" bestFit="1" customWidth="1"/>
    <col min="2" max="2" width="36.42578125" bestFit="1" customWidth="1"/>
    <col min="3" max="3" width="10.140625" bestFit="1" customWidth="1"/>
  </cols>
  <sheetData>
    <row r="1" spans="1:5" s="30" customFormat="1" ht="17.25" x14ac:dyDescent="0.3">
      <c r="A1" s="32" t="s">
        <v>31</v>
      </c>
      <c r="B1" s="33"/>
      <c r="C1" s="34" t="s">
        <v>71</v>
      </c>
      <c r="D1" s="33"/>
      <c r="E1" s="32" t="s">
        <v>72</v>
      </c>
    </row>
    <row r="2" spans="1:5" ht="17.25" x14ac:dyDescent="0.3">
      <c r="A2" s="42">
        <f>Kilpailu!$B$5</f>
        <v>41111</v>
      </c>
      <c r="B2" s="43" t="str">
        <f>Kilpailu!$B$4</f>
        <v>Nummela</v>
      </c>
      <c r="C2" s="33"/>
      <c r="D2" s="33"/>
      <c r="E2" s="33"/>
    </row>
    <row r="3" spans="1:5" ht="17.25" x14ac:dyDescent="0.3">
      <c r="A3" s="46" t="s">
        <v>14</v>
      </c>
      <c r="B3" s="47" t="str">
        <f>IF(Kilpailu!$B$6 =Kilpailu!$A$79,Kilpailu!$B$30,IF(Kilpailu!$B$6 =Kilpailu!$A$80,Kilpailu!$B$45,IF(Kilpailu!$B$6 =Kilpailu!$A$81,Kilpailu!$B$60,"")))</f>
        <v>M kahdella 180 piruetilla</v>
      </c>
      <c r="C3" s="48"/>
      <c r="D3" s="35"/>
      <c r="E3" s="33"/>
    </row>
    <row r="4" spans="1:5" ht="17.25" x14ac:dyDescent="0.3">
      <c r="A4" s="46" t="s">
        <v>15</v>
      </c>
      <c r="B4" s="47" t="str">
        <f>IF(Kilpailu!$B$6 =Kilpailu!$A$79,Kilpailu!$B$31,IF(Kilpailu!$B$6 =Kilpailu!$A$80,Kilpailu!$B$46,IF(Kilpailu!$B$6 =Kilpailu!$A$81,Kilpailu!$B$61,"")))</f>
        <v>Salmiakki 360 piruetilla</v>
      </c>
      <c r="C4" s="48"/>
      <c r="D4" s="35"/>
      <c r="E4" s="33"/>
    </row>
    <row r="5" spans="1:5" ht="17.25" x14ac:dyDescent="0.3">
      <c r="A5" s="46" t="s">
        <v>16</v>
      </c>
      <c r="B5" s="47" t="str">
        <f>IF(Kilpailu!$B$6 =Kilpailu!$A$79,Kilpailu!$B$32,IF(Kilpailu!$B$6 =Kilpailu!$A$80,Kilpailu!$B$47,IF(Kilpailu!$B$6 =Kilpailu!$A$81,Kilpailu!$B$62,"")))</f>
        <v>Cuubalainen kahdeksikko</v>
      </c>
      <c r="C5" s="48"/>
      <c r="D5" s="35"/>
      <c r="E5" s="33"/>
    </row>
    <row r="6" spans="1:5" ht="17.25" x14ac:dyDescent="0.3">
      <c r="A6" s="46" t="s">
        <v>17</v>
      </c>
      <c r="B6" s="47" t="str">
        <f>IF(Kilpailu!$B$6 =Kilpailu!$A$79,Kilpailu!$B$33,IF(Kilpailu!$B$6 =Kilpailu!$A$80,Kilpailu!$B$48,IF(Kilpailu!$B$6 =Kilpailu!$A$81,Kilpailu!$B$63,"")))</f>
        <v>Pullback</v>
      </c>
      <c r="C6" s="48"/>
      <c r="D6" s="35"/>
      <c r="E6" s="33"/>
    </row>
    <row r="7" spans="1:5" ht="17.25" x14ac:dyDescent="0.3">
      <c r="A7" s="46" t="s">
        <v>18</v>
      </c>
      <c r="B7" s="47" t="str">
        <f>IF(Kilpailu!$B$6 =Kilpailu!$A$79,Kilpailu!$B$34,IF(Kilpailu!$B$6 =Kilpailu!$A$80,Kilpailu!$B$49,IF(Kilpailu!$B$6 =Kilpailu!$A$81,Kilpailu!$B$64,"")))</f>
        <v>Cobraroll puolikierteillä</v>
      </c>
      <c r="C7" s="48"/>
      <c r="D7" s="35"/>
      <c r="E7" s="33"/>
    </row>
    <row r="8" spans="1:5" ht="17.25" x14ac:dyDescent="0.3">
      <c r="A8" s="46" t="s">
        <v>19</v>
      </c>
      <c r="B8" s="47" t="str">
        <f>IF(Kilpailu!$B$6 =Kilpailu!$A$79,Kilpailu!$B$35,IF(Kilpailu!$B$6 =Kilpailu!$A$80,Kilpailu!$B$50,IF(Kilpailu!$B$6 =Kilpailu!$A$81,Kilpailu!$B$65,"")))</f>
        <v>Pushover</v>
      </c>
      <c r="C8" s="48"/>
      <c r="D8" s="35"/>
      <c r="E8" s="33"/>
    </row>
    <row r="9" spans="1:5" ht="17.25" x14ac:dyDescent="0.3">
      <c r="A9" s="46" t="s">
        <v>20</v>
      </c>
      <c r="B9" s="47" t="str">
        <f>IF(Kilpailu!$B$6 =Kilpailu!$A$79,Kilpailu!$B$36,IF(Kilpailu!$B$6 =Kilpailu!$A$80,Kilpailu!$B$51,IF(Kilpailu!$B$6 =Kilpailu!$A$81,Kilpailu!$B$66,"")))</f>
        <v>Tuplakierteet</v>
      </c>
      <c r="C9" s="48"/>
      <c r="D9" s="35"/>
      <c r="E9" s="33"/>
    </row>
    <row r="10" spans="1:5" ht="17.25" x14ac:dyDescent="0.3">
      <c r="A10" s="46" t="s">
        <v>21</v>
      </c>
      <c r="B10" s="47" t="str">
        <f>IF(Kilpailu!$B$6 =Kilpailu!$A$79,Kilpailu!$B$37,IF(Kilpailu!$B$6 =Kilpailu!$A$80,Kilpailu!$B$52,IF(Kilpailu!$B$6 =Kilpailu!$A$81,Kilpailu!$B$67,"")))</f>
        <v>Tuplasilmukat</v>
      </c>
      <c r="C10" s="48"/>
      <c r="D10" s="35"/>
      <c r="E10" s="33"/>
    </row>
    <row r="11" spans="1:5" ht="17.25" x14ac:dyDescent="0.3">
      <c r="A11" s="46" t="s">
        <v>22</v>
      </c>
      <c r="B11" s="47" t="str">
        <f>IF(Kilpailu!$B$6 =Kilpailu!$A$79,Kilpailu!$B$38,IF(Kilpailu!$B$6 =Kilpailu!$A$80,Kilpailu!$B$53,IF(Kilpailu!$B$6 =Kilpailu!$A$81,Kilpailu!$B$68,"")))</f>
        <v>Autorotaatio</v>
      </c>
      <c r="C11" s="48"/>
      <c r="D11" s="35"/>
      <c r="E11" s="33"/>
    </row>
    <row r="12" spans="1:5" ht="17.25" x14ac:dyDescent="0.3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7.25" x14ac:dyDescent="0.3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7.25" x14ac:dyDescent="0.3">
      <c r="D14" s="38"/>
      <c r="E14" s="39"/>
    </row>
    <row r="15" spans="1:5" s="30" customFormat="1" ht="17.25" x14ac:dyDescent="0.3">
      <c r="A15" s="40"/>
      <c r="B15" s="40"/>
      <c r="C15" s="40"/>
      <c r="D15" s="40"/>
      <c r="E15" s="33"/>
    </row>
    <row r="16" spans="1:5" ht="17.25" x14ac:dyDescent="0.3">
      <c r="A16" s="36" t="s">
        <v>31</v>
      </c>
      <c r="B16" s="33"/>
      <c r="C16" s="34" t="s">
        <v>71</v>
      </c>
      <c r="D16" s="33"/>
      <c r="E16" s="36" t="s">
        <v>73</v>
      </c>
    </row>
    <row r="17" spans="1:5" ht="17.25" x14ac:dyDescent="0.3">
      <c r="A17" s="42">
        <f>Kilpailu!$B$5</f>
        <v>41111</v>
      </c>
      <c r="B17" s="43" t="str">
        <f>Kilpailu!$B$4</f>
        <v>Nummela</v>
      </c>
      <c r="C17" s="33"/>
      <c r="D17" s="33"/>
      <c r="E17" s="33"/>
    </row>
    <row r="18" spans="1:5" ht="17.25" x14ac:dyDescent="0.3">
      <c r="A18" s="46" t="s">
        <v>14</v>
      </c>
      <c r="B18" s="47" t="str">
        <f>IF(Kilpailu!$B$6 =Kilpailu!$A$79,Kilpailu!$B$30,IF(Kilpailu!$B$6 =Kilpailu!$A$80,Kilpailu!$B$45,IF(Kilpailu!$B$6 =Kilpailu!$A$81,Kilpailu!$B$60,"")))</f>
        <v>M kahdella 180 piruetilla</v>
      </c>
      <c r="C18" s="48"/>
      <c r="D18" s="35"/>
      <c r="E18" s="33"/>
    </row>
    <row r="19" spans="1:5" ht="17.25" x14ac:dyDescent="0.3">
      <c r="A19" s="46" t="s">
        <v>15</v>
      </c>
      <c r="B19" s="47" t="str">
        <f>IF(Kilpailu!$B$6 =Kilpailu!$A$79,Kilpailu!$B$31,IF(Kilpailu!$B$6 =Kilpailu!$A$80,Kilpailu!$B$46,IF(Kilpailu!$B$6 =Kilpailu!$A$81,Kilpailu!$B$61,"")))</f>
        <v>Salmiakki 360 piruetilla</v>
      </c>
      <c r="C19" s="48"/>
      <c r="D19" s="35"/>
      <c r="E19" s="33"/>
    </row>
    <row r="20" spans="1:5" ht="17.25" x14ac:dyDescent="0.3">
      <c r="A20" s="46" t="s">
        <v>16</v>
      </c>
      <c r="B20" s="47" t="str">
        <f>IF(Kilpailu!$B$6 =Kilpailu!$A$79,Kilpailu!$B$32,IF(Kilpailu!$B$6 =Kilpailu!$A$80,Kilpailu!$B$47,IF(Kilpailu!$B$6 =Kilpailu!$A$81,Kilpailu!$B$62,"")))</f>
        <v>Cuubalainen kahdeksikko</v>
      </c>
      <c r="C20" s="48"/>
      <c r="D20" s="35"/>
      <c r="E20" s="33"/>
    </row>
    <row r="21" spans="1:5" ht="17.25" x14ac:dyDescent="0.3">
      <c r="A21" s="46" t="s">
        <v>17</v>
      </c>
      <c r="B21" s="47" t="str">
        <f>IF(Kilpailu!$B$6 =Kilpailu!$A$79,Kilpailu!$B$33,IF(Kilpailu!$B$6 =Kilpailu!$A$80,Kilpailu!$B$48,IF(Kilpailu!$B$6 =Kilpailu!$A$81,Kilpailu!$B$63,"")))</f>
        <v>Pullback</v>
      </c>
      <c r="C21" s="48"/>
      <c r="D21" s="35"/>
      <c r="E21" s="33"/>
    </row>
    <row r="22" spans="1:5" ht="17.25" x14ac:dyDescent="0.3">
      <c r="A22" s="46" t="s">
        <v>18</v>
      </c>
      <c r="B22" s="47" t="str">
        <f>IF(Kilpailu!$B$6 =Kilpailu!$A$79,Kilpailu!$B$34,IF(Kilpailu!$B$6 =Kilpailu!$A$80,Kilpailu!$B$49,IF(Kilpailu!$B$6 =Kilpailu!$A$81,Kilpailu!$B$64,"")))</f>
        <v>Cobraroll puolikierteillä</v>
      </c>
      <c r="C22" s="48"/>
      <c r="D22" s="35"/>
      <c r="E22" s="33"/>
    </row>
    <row r="23" spans="1:5" ht="17.25" x14ac:dyDescent="0.3">
      <c r="A23" s="46" t="s">
        <v>19</v>
      </c>
      <c r="B23" s="47" t="str">
        <f>IF(Kilpailu!$B$6 =Kilpailu!$A$79,Kilpailu!$B$35,IF(Kilpailu!$B$6 =Kilpailu!$A$80,Kilpailu!$B$50,IF(Kilpailu!$B$6 =Kilpailu!$A$81,Kilpailu!$B$65,"")))</f>
        <v>Pushover</v>
      </c>
      <c r="C23" s="48"/>
      <c r="D23" s="35"/>
      <c r="E23" s="33"/>
    </row>
    <row r="24" spans="1:5" ht="17.25" x14ac:dyDescent="0.3">
      <c r="A24" s="46" t="s">
        <v>20</v>
      </c>
      <c r="B24" s="47" t="str">
        <f>IF(Kilpailu!$B$6 =Kilpailu!$A$79,Kilpailu!$B$36,IF(Kilpailu!$B$6 =Kilpailu!$A$80,Kilpailu!$B$51,IF(Kilpailu!$B$6 =Kilpailu!$A$81,Kilpailu!$B$66,"")))</f>
        <v>Tuplakierteet</v>
      </c>
      <c r="C24" s="48"/>
      <c r="D24" s="35"/>
      <c r="E24" s="33"/>
    </row>
    <row r="25" spans="1:5" ht="17.25" x14ac:dyDescent="0.3">
      <c r="A25" s="46" t="s">
        <v>21</v>
      </c>
      <c r="B25" s="47" t="str">
        <f>IF(Kilpailu!$B$6 =Kilpailu!$A$79,Kilpailu!$B$37,IF(Kilpailu!$B$6 =Kilpailu!$A$80,Kilpailu!$B$52,IF(Kilpailu!$B$6 =Kilpailu!$A$81,Kilpailu!$B$67,"")))</f>
        <v>Tuplasilmukat</v>
      </c>
      <c r="C25" s="48"/>
      <c r="D25" s="35"/>
      <c r="E25" s="33"/>
    </row>
    <row r="26" spans="1:5" ht="17.25" x14ac:dyDescent="0.3">
      <c r="A26" s="46" t="s">
        <v>22</v>
      </c>
      <c r="B26" s="47" t="str">
        <f>IF(Kilpailu!$B$6 =Kilpailu!$A$79,Kilpailu!$B$38,IF(Kilpailu!$B$6 =Kilpailu!$A$80,Kilpailu!$B$53,IF(Kilpailu!$B$6 =Kilpailu!$A$81,Kilpailu!$B$68,"")))</f>
        <v>Autorotaatio</v>
      </c>
      <c r="C26" s="48"/>
      <c r="D26" s="35"/>
      <c r="E26" s="33"/>
    </row>
    <row r="27" spans="1:5" ht="17.25" x14ac:dyDescent="0.3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7.25" x14ac:dyDescent="0.3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7.25" x14ac:dyDescent="0.3">
      <c r="A29" s="36"/>
      <c r="B29" s="37"/>
      <c r="C29" s="38"/>
      <c r="D29" s="38"/>
      <c r="E29" s="39"/>
    </row>
    <row r="30" spans="1:5" s="30" customFormat="1" ht="17.25" x14ac:dyDescent="0.3">
      <c r="A30" s="36"/>
      <c r="B30" s="37"/>
      <c r="C30" s="38"/>
      <c r="D30" s="38"/>
      <c r="E30" s="33"/>
    </row>
    <row r="31" spans="1:5" ht="17.25" x14ac:dyDescent="0.3">
      <c r="A31" s="36" t="s">
        <v>31</v>
      </c>
      <c r="B31" s="33"/>
      <c r="C31" s="41" t="s">
        <v>71</v>
      </c>
      <c r="D31" s="39"/>
      <c r="E31" s="36" t="s">
        <v>74</v>
      </c>
    </row>
    <row r="32" spans="1:5" ht="17.25" x14ac:dyDescent="0.3">
      <c r="A32" s="42">
        <f>Kilpailu!$B$5</f>
        <v>41111</v>
      </c>
      <c r="B32" s="43" t="str">
        <f>Kilpailu!$B$4</f>
        <v>Nummela</v>
      </c>
      <c r="C32" s="39"/>
      <c r="D32" s="39"/>
      <c r="E32" s="33"/>
    </row>
    <row r="33" spans="1:5" ht="17.25" x14ac:dyDescent="0.3">
      <c r="A33" s="46" t="s">
        <v>14</v>
      </c>
      <c r="B33" s="47" t="str">
        <f>IF(Kilpailu!$B$6 =Kilpailu!$A$79,Kilpailu!$B$30,IF(Kilpailu!$B$6 =Kilpailu!$A$80,Kilpailu!$B$45,IF(Kilpailu!$B$6 =Kilpailu!$A$81,Kilpailu!$B$60,"")))</f>
        <v>M kahdella 180 piruetilla</v>
      </c>
      <c r="C33" s="48"/>
      <c r="D33" s="35"/>
      <c r="E33" s="33"/>
    </row>
    <row r="34" spans="1:5" ht="17.25" x14ac:dyDescent="0.3">
      <c r="A34" s="46" t="s">
        <v>15</v>
      </c>
      <c r="B34" s="47" t="str">
        <f>IF(Kilpailu!$B$6 =Kilpailu!$A$79,Kilpailu!$B$31,IF(Kilpailu!$B$6 =Kilpailu!$A$80,Kilpailu!$B$46,IF(Kilpailu!$B$6 =Kilpailu!$A$81,Kilpailu!$B$61,"")))</f>
        <v>Salmiakki 360 piruetilla</v>
      </c>
      <c r="C34" s="48"/>
      <c r="D34" s="35"/>
      <c r="E34" s="33"/>
    </row>
    <row r="35" spans="1:5" ht="17.25" x14ac:dyDescent="0.3">
      <c r="A35" s="46" t="s">
        <v>16</v>
      </c>
      <c r="B35" s="47" t="str">
        <f>IF(Kilpailu!$B$6 =Kilpailu!$A$79,Kilpailu!$B$32,IF(Kilpailu!$B$6 =Kilpailu!$A$80,Kilpailu!$B$47,IF(Kilpailu!$B$6 =Kilpailu!$A$81,Kilpailu!$B$62,"")))</f>
        <v>Cuubalainen kahdeksikko</v>
      </c>
      <c r="C35" s="48"/>
      <c r="D35" s="35"/>
      <c r="E35" s="33"/>
    </row>
    <row r="36" spans="1:5" ht="17.25" x14ac:dyDescent="0.3">
      <c r="A36" s="46" t="s">
        <v>17</v>
      </c>
      <c r="B36" s="47" t="str">
        <f>IF(Kilpailu!$B$6 =Kilpailu!$A$79,Kilpailu!$B$33,IF(Kilpailu!$B$6 =Kilpailu!$A$80,Kilpailu!$B$48,IF(Kilpailu!$B$6 =Kilpailu!$A$81,Kilpailu!$B$63,"")))</f>
        <v>Pullback</v>
      </c>
      <c r="C36" s="48"/>
      <c r="D36" s="35"/>
      <c r="E36" s="33"/>
    </row>
    <row r="37" spans="1:5" ht="17.25" x14ac:dyDescent="0.3">
      <c r="A37" s="46" t="s">
        <v>18</v>
      </c>
      <c r="B37" s="47" t="str">
        <f>IF(Kilpailu!$B$6 =Kilpailu!$A$79,Kilpailu!$B$34,IF(Kilpailu!$B$6 =Kilpailu!$A$80,Kilpailu!$B$49,IF(Kilpailu!$B$6 =Kilpailu!$A$81,Kilpailu!$B$64,"")))</f>
        <v>Cobraroll puolikierteillä</v>
      </c>
      <c r="C37" s="48"/>
      <c r="D37" s="35"/>
      <c r="E37" s="33"/>
    </row>
    <row r="38" spans="1:5" ht="17.25" x14ac:dyDescent="0.3">
      <c r="A38" s="46" t="s">
        <v>19</v>
      </c>
      <c r="B38" s="47" t="str">
        <f>IF(Kilpailu!$B$6 =Kilpailu!$A$79,Kilpailu!$B$35,IF(Kilpailu!$B$6 =Kilpailu!$A$80,Kilpailu!$B$50,IF(Kilpailu!$B$6 =Kilpailu!$A$81,Kilpailu!$B$65,"")))</f>
        <v>Pushover</v>
      </c>
      <c r="C38" s="48"/>
      <c r="D38" s="35"/>
      <c r="E38" s="33"/>
    </row>
    <row r="39" spans="1:5" ht="17.25" x14ac:dyDescent="0.3">
      <c r="A39" s="46" t="s">
        <v>20</v>
      </c>
      <c r="B39" s="47" t="str">
        <f>IF(Kilpailu!$B$6 =Kilpailu!$A$79,Kilpailu!$B$36,IF(Kilpailu!$B$6 =Kilpailu!$A$80,Kilpailu!$B$51,IF(Kilpailu!$B$6 =Kilpailu!$A$81,Kilpailu!$B$66,"")))</f>
        <v>Tuplakierteet</v>
      </c>
      <c r="C39" s="48"/>
      <c r="D39" s="35"/>
      <c r="E39" s="33"/>
    </row>
    <row r="40" spans="1:5" ht="17.25" x14ac:dyDescent="0.3">
      <c r="A40" s="46" t="s">
        <v>21</v>
      </c>
      <c r="B40" s="47" t="str">
        <f>IF(Kilpailu!$B$6 =Kilpailu!$A$79,Kilpailu!$B$37,IF(Kilpailu!$B$6 =Kilpailu!$A$80,Kilpailu!$B$52,IF(Kilpailu!$B$6 =Kilpailu!$A$81,Kilpailu!$B$67,"")))</f>
        <v>Tuplasilmukat</v>
      </c>
      <c r="C40" s="48"/>
      <c r="D40" s="35"/>
      <c r="E40" s="33"/>
    </row>
    <row r="41" spans="1:5" ht="17.25" x14ac:dyDescent="0.3">
      <c r="A41" s="46" t="s">
        <v>22</v>
      </c>
      <c r="B41" s="47" t="str">
        <f>IF(Kilpailu!$B$6 =Kilpailu!$A$79,Kilpailu!$B$38,IF(Kilpailu!$B$6 =Kilpailu!$A$80,Kilpailu!$B$53,IF(Kilpailu!$B$6 =Kilpailu!$A$81,Kilpailu!$B$68,"")))</f>
        <v>Autorotaatio</v>
      </c>
      <c r="C41" s="48"/>
      <c r="D41" s="35"/>
      <c r="E41" s="33"/>
    </row>
    <row r="42" spans="1:5" ht="17.25" x14ac:dyDescent="0.3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7.25" x14ac:dyDescent="0.3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Matti Ketonen</cp:lastModifiedBy>
  <cp:lastPrinted>2010-08-06T20:37:29Z</cp:lastPrinted>
  <dcterms:created xsi:type="dcterms:W3CDTF">2008-06-05T19:52:34Z</dcterms:created>
  <dcterms:modified xsi:type="dcterms:W3CDTF">2012-07-22T08:04:11Z</dcterms:modified>
</cp:coreProperties>
</file>