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7"/>
  <c r="E5"/>
  <c r="E6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7"/>
  <c r="E5"/>
  <c r="E6"/>
  <c r="E10"/>
  <c r="E11"/>
  <c r="E9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7"/>
  <c r="E5"/>
  <c r="E6"/>
  <c r="E9"/>
  <c r="E10"/>
  <c r="E11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7"/>
  <c r="E5"/>
  <c r="E6"/>
  <c r="E9"/>
  <c r="E10"/>
  <c r="E11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7"/>
  <c r="E5"/>
  <c r="E6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7"/>
  <c r="E5"/>
  <c r="E6"/>
  <c r="E10"/>
  <c r="E11"/>
  <c r="E9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7"/>
  <c r="E5"/>
  <c r="E6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7"/>
  <c r="E5"/>
  <c r="E6"/>
  <c r="E9"/>
  <c r="E10"/>
  <c r="E11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7"/>
  <c r="E5"/>
  <c r="E6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7"/>
  <c r="E5"/>
  <c r="E6"/>
  <c r="E9"/>
  <c r="E10"/>
  <c r="E11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7"/>
  <c r="E5"/>
  <c r="E6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7"/>
  <c r="E5"/>
  <c r="E6"/>
  <c r="E9"/>
  <c r="E10"/>
  <c r="E11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7"/>
  <c r="E5"/>
  <c r="E6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7"/>
  <c r="E5"/>
  <c r="E6"/>
  <c r="E10"/>
  <c r="E11"/>
  <c r="E9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7"/>
  <c r="E5"/>
  <c r="E6"/>
  <c r="E10"/>
  <c r="E11"/>
  <c r="E9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<sst xmlns="http://schemas.openxmlformats.org/spreadsheetml/2006/main" count="1293" uniqueCount="93">
  <si>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</si>
  <si>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</si>
  <si>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</si>
  <si>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</si>
  <si>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</si>
  <si>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</si>
  <si>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</si>
  <si>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</si>
  <si>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</si>
  <si>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</si>
  <si>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</si>
  <si>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</si>
  <si>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</si>
  <si>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</si>
  <si>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</si>
  <si>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</si>
  <si>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</si>
  <si>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</si>
  <si>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</si>
  <si>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</si>
  <si>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</si>
  <si>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</si>
  <si>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</si>
  <si>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</si>
  <si>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</si>
  <si>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</si>
  <si>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</si>
  <si>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</si>
  <si>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</si>
  <si>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</si>
  <si>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</si>
  <si>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</si>
  <si>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</si>
  <si>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</si>
  <si>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</si>
  <si>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</si>
  <si>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</si>
  <si>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</si>
  <si>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</si>
  <si>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</si>
  <si>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</si>
  <si>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</si>
  <si>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</si>
  <si>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</si>
  <si>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</si>
  <si>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</si>
  <si>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</si>
  <si>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</si>
  <si>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</si>
  <si>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</si>
  <si>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</si>
  <si>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</si>
  <si>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</si>
  <si>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</si>
  <si>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</si>
  <si>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</si>
  <si>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</si>
  <si>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</si>
  <si>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</si>
  <si>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</si>
  <si>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</si>
  <si>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</si>
  <si>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</si>
  <si>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</si>
  <si>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</si>
  <si>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</si>
  <si>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</si>
  <si>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</si>
  <si>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</si>
  <si>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</si>
  <si>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</si>
  <si>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</si>
  <si>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</si>
  <si>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</si>
  <si>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</si>
  <si>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</si>
  <si>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</si>
  <si>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</si>
  <si>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</si>
  <si>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</si>
  <si>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</si>
  <si>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</si>
  <si>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</si>
  <si>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</si>
  <si>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</si>
  <si>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</si>
  <si>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</si>
  <si>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</si>
  <si>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</si>
  <si>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</si>
  <si>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Jämsä</t>
    <phoneticPr fontId="5" type="noConversion"/>
  </si>
  <si>
    <t>Jori</t>
    <phoneticPr fontId="5" type="noConversion"/>
  </si>
  <si>
    <t>Marko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</si>
</sst>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2" sqref="B12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90</v>
      </c>
    </row>
    <row r="5" spans="1:8">
      <c r="A5" s="1" t="s">
        <v>11</v>
      </c>
      <c r="B5" s="10">
        <v>40726</v>
      </c>
    </row>
    <row r="6" spans="1:8">
      <c r="A6" s="1" t="s">
        <v>55</v>
      </c>
      <c r="B6" t="s">
        <v>62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91</v>
      </c>
    </row>
    <row r="11" spans="1:8">
      <c r="A11" s="1" t="s">
        <v>15</v>
      </c>
      <c r="B11" s="52" t="s">
        <v>92</v>
      </c>
    </row>
    <row r="12" spans="1:8">
      <c r="A12" s="1" t="s">
        <v>16</v>
      </c>
      <c r="B12" s="49"/>
    </row>
    <row r="13" spans="1:8">
      <c r="A13" s="1" t="s">
        <v>17</v>
      </c>
      <c r="B13" s="49"/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abSelected="1" workbookViewId="0">
      <selection activeCell="S31" sqref="S3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Jämsä</v>
      </c>
      <c r="C4" s="1" t="s">
        <v>11</v>
      </c>
      <c r="D4" s="26">
        <f>Kilpailu!B5</f>
        <v>40726</v>
      </c>
      <c r="E4" s="1" t="s">
        <v>12</v>
      </c>
      <c r="F4" s="54" t="str">
        <f>Kilpailu!B6</f>
        <v>Popular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Jori</v>
      </c>
      <c r="C8" s="20">
        <f>SUM(C28,C48,C68)-'1'!D10</f>
        <v>178</v>
      </c>
      <c r="D8" s="22">
        <f>SUM(D28,D48,D68)-'1'!E10</f>
        <v>1615.4100529100529</v>
      </c>
      <c r="E8" s="20">
        <f t="shared" ref="E8:I14" si="0">SUM(E28,E48,E68)</f>
        <v>41</v>
      </c>
      <c r="F8" s="20">
        <f t="shared" si="0"/>
        <v>65</v>
      </c>
      <c r="G8" s="20">
        <f t="shared" si="0"/>
        <v>72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384.58994708994715</v>
      </c>
    </row>
    <row r="9" spans="1:10">
      <c r="A9" s="21" t="s">
        <v>15</v>
      </c>
      <c r="B9" s="20" t="str">
        <f>Kilpailu!B$11</f>
        <v>Marko</v>
      </c>
      <c r="C9" s="20">
        <f>SUM(C29,C49,C69)-'2'!D10</f>
        <v>220</v>
      </c>
      <c r="D9" s="22">
        <f>SUM(D29,D49,D69)-'2'!E10</f>
        <v>2000</v>
      </c>
      <c r="E9" s="20">
        <f t="shared" si="0"/>
        <v>56</v>
      </c>
      <c r="F9" s="20">
        <f t="shared" si="0"/>
        <v>78</v>
      </c>
      <c r="G9" s="20">
        <f t="shared" si="0"/>
        <v>86</v>
      </c>
      <c r="H9" s="20">
        <f t="shared" si="0"/>
        <v>0</v>
      </c>
      <c r="I9" s="20">
        <f t="shared" si="0"/>
        <v>300</v>
      </c>
      <c r="J9" s="22">
        <f t="shared" si="1"/>
        <v>0</v>
      </c>
    </row>
    <row r="10" spans="1:10">
      <c r="A10" s="21" t="s">
        <v>16</v>
      </c>
      <c r="B10" s="20">
        <f>Kilpailu!B$12</f>
        <v>0</v>
      </c>
      <c r="C10" s="20">
        <f>SUM(C30,C50,C70)-'3'!D10</f>
        <v>0</v>
      </c>
      <c r="D10" s="22">
        <f>SUM(D30,D50,D70)-'3'!E10</f>
        <v>0</v>
      </c>
      <c r="E10" s="20">
        <f t="shared" si="0"/>
        <v>0</v>
      </c>
      <c r="F10" s="20">
        <f t="shared" si="0"/>
        <v>0</v>
      </c>
      <c r="G10" s="20">
        <f t="shared" si="0"/>
        <v>0</v>
      </c>
      <c r="H10" s="20">
        <f t="shared" si="0"/>
        <v>0</v>
      </c>
      <c r="I10" s="20">
        <f t="shared" si="0"/>
        <v>300</v>
      </c>
      <c r="J10" s="22">
        <f t="shared" si="1"/>
        <v>2000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Jori</v>
      </c>
      <c r="C28" s="6">
        <f>'1'!D$5</f>
        <v>79</v>
      </c>
      <c r="D28" s="17">
        <f>C28/LARGE(C$28:C$42,1)*1000</f>
        <v>731.48148148148152</v>
      </c>
      <c r="E28" s="6">
        <f>'1'!C$26</f>
        <v>20</v>
      </c>
      <c r="F28" s="6">
        <f>'1'!D$26</f>
        <v>27</v>
      </c>
      <c r="G28" s="6">
        <f>'1'!E$26</f>
        <v>32</v>
      </c>
      <c r="H28" s="6">
        <f>'1'!F$26</f>
        <v>0</v>
      </c>
      <c r="I28" s="6">
        <f>'1'!G$26</f>
        <v>100</v>
      </c>
      <c r="J28" s="6">
        <f>LARGE(C$28:C$42,1)-C28</f>
        <v>29</v>
      </c>
    </row>
    <row r="29" spans="1:10">
      <c r="A29" s="5" t="s">
        <v>15</v>
      </c>
      <c r="B29" s="6" t="str">
        <f>Kilpailu!B$11</f>
        <v>Marko</v>
      </c>
      <c r="C29" s="6">
        <f>'2'!D$5</f>
        <v>108</v>
      </c>
      <c r="D29" s="17">
        <f t="shared" ref="D29:D42" si="6">C29/LARGE(C$28:C$42,1)*1000</f>
        <v>1000</v>
      </c>
      <c r="E29" s="6">
        <f>'2'!C$26</f>
        <v>27</v>
      </c>
      <c r="F29" s="6">
        <f>'2'!D$26</f>
        <v>38</v>
      </c>
      <c r="G29" s="6">
        <f>'2'!E$26</f>
        <v>43</v>
      </c>
      <c r="H29" s="6">
        <f>'2'!F$26</f>
        <v>0</v>
      </c>
      <c r="I29" s="6">
        <f>'2'!G$26</f>
        <v>100</v>
      </c>
      <c r="J29" s="6">
        <f t="shared" ref="J29:J42" si="7">LARGE(C$28:C$42,1)-C29</f>
        <v>0</v>
      </c>
    </row>
    <row r="30" spans="1:10">
      <c r="A30" s="5" t="s">
        <v>16</v>
      </c>
      <c r="B30" s="6">
        <f>Kilpailu!B$12</f>
        <v>0</v>
      </c>
      <c r="C30" s="6">
        <f>'3'!D$5</f>
        <v>0</v>
      </c>
      <c r="D30" s="17">
        <f t="shared" si="6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100</v>
      </c>
      <c r="J30" s="6">
        <f t="shared" si="7"/>
        <v>108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108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108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108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108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108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108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108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108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108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108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108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108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Jori</v>
      </c>
      <c r="C48" s="15">
        <f>'1'!D$6</f>
        <v>99</v>
      </c>
      <c r="D48" s="18">
        <f>C48/LARGE(C$48:C$62,1)*1000</f>
        <v>883.92857142857144</v>
      </c>
      <c r="E48" s="15">
        <f>'1'!C$42</f>
        <v>21</v>
      </c>
      <c r="F48" s="15">
        <f>'1'!D$42</f>
        <v>38</v>
      </c>
      <c r="G48" s="15">
        <f>'1'!E$42</f>
        <v>40</v>
      </c>
      <c r="H48" s="15">
        <f>'1'!F$42</f>
        <v>0</v>
      </c>
      <c r="I48" s="15">
        <f>'1'!G$42</f>
        <v>100</v>
      </c>
      <c r="J48" s="15">
        <f>LARGE(C$48:C$62,1)-C48</f>
        <v>13</v>
      </c>
    </row>
    <row r="49" spans="1:10">
      <c r="A49" s="16" t="s">
        <v>15</v>
      </c>
      <c r="B49" s="15" t="str">
        <f>Kilpailu!B$11</f>
        <v>Marko</v>
      </c>
      <c r="C49" s="15">
        <f>'2'!D$6</f>
        <v>112</v>
      </c>
      <c r="D49" s="18">
        <f t="shared" ref="D49:D62" si="8">C49/LARGE(C$48:C$62,1)*1000</f>
        <v>1000</v>
      </c>
      <c r="E49" s="15">
        <f>'2'!C$42</f>
        <v>29</v>
      </c>
      <c r="F49" s="15">
        <f>'2'!D$42</f>
        <v>40</v>
      </c>
      <c r="G49" s="15">
        <f>'2'!E$42</f>
        <v>43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>
      <c r="A50" s="16" t="s">
        <v>16</v>
      </c>
      <c r="B50" s="15">
        <f>Kilpailu!B$12</f>
        <v>0</v>
      </c>
      <c r="C50" s="15">
        <f>'3'!D$6</f>
        <v>0</v>
      </c>
      <c r="D50" s="18">
        <f t="shared" si="8"/>
        <v>0</v>
      </c>
      <c r="E50" s="15">
        <f>'3'!C$42</f>
        <v>0</v>
      </c>
      <c r="F50" s="15">
        <f>'3'!D$42</f>
        <v>0</v>
      </c>
      <c r="G50" s="15">
        <f>'3'!E$42</f>
        <v>0</v>
      </c>
      <c r="H50" s="15">
        <f>'3'!F$42</f>
        <v>0</v>
      </c>
      <c r="I50" s="15">
        <f>'3'!G$42</f>
        <v>100</v>
      </c>
      <c r="J50" s="15">
        <f t="shared" si="9"/>
        <v>112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112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112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112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112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112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112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112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112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112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112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112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112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Jori</v>
      </c>
      <c r="C68" s="9">
        <f>'1'!D$7</f>
        <v>0</v>
      </c>
      <c r="D68" s="19">
        <f>IF(LARGE(C$68:C$82,1)*1000=0,0,C68/LARGE(C$68:C$82,1)*1000)</f>
        <v>0</v>
      </c>
      <c r="E68" s="9">
        <f>'1'!C$58</f>
        <v>0</v>
      </c>
      <c r="F68" s="9">
        <f>'1'!D$58</f>
        <v>0</v>
      </c>
      <c r="G68" s="9">
        <f>'1'!E$58</f>
        <v>0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>
      <c r="A69" s="8" t="s">
        <v>15</v>
      </c>
      <c r="B69" s="9" t="str">
        <f>Kilpailu!B$11</f>
        <v>Marko</v>
      </c>
      <c r="C69" s="9">
        <f>'2'!D$7</f>
        <v>0</v>
      </c>
      <c r="D69" s="19">
        <f t="shared" ref="D69:D82" si="10">IF(LARGE(C$68:C$82,1)*1000=0,0,C69/LARGE(C$68:C$82,1)*1000)</f>
        <v>0</v>
      </c>
      <c r="E69" s="9">
        <f>'2'!C$58</f>
        <v>0</v>
      </c>
      <c r="F69" s="9">
        <f>'2'!D58</f>
        <v>0</v>
      </c>
      <c r="G69" s="9">
        <f>'2'!E$58</f>
        <v>0</v>
      </c>
      <c r="H69" s="9">
        <f>'2'!F$58</f>
        <v>0</v>
      </c>
      <c r="I69" s="9">
        <f>'2'!G$58</f>
        <v>100</v>
      </c>
      <c r="J69" s="9">
        <f t="shared" ref="J69:J82" si="11">LARGE(C$68:C$82,1)-C69</f>
        <v>0</v>
      </c>
    </row>
    <row r="70" spans="1:10">
      <c r="A70" s="8" t="s">
        <v>16</v>
      </c>
      <c r="B70" s="9">
        <f>Kilpailu!B$12</f>
        <v>0</v>
      </c>
      <c r="C70" s="9">
        <f>'3'!D$7</f>
        <v>0</v>
      </c>
      <c r="D70" s="19">
        <f t="shared" si="10"/>
        <v>0</v>
      </c>
      <c r="E70" s="9">
        <f>'3'!C$58</f>
        <v>0</v>
      </c>
      <c r="F70" s="9">
        <f>'3'!D$58</f>
        <v>0</v>
      </c>
      <c r="G70" s="9">
        <f>'3'!E$58</f>
        <v>0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0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0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0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0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0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0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0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0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0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0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0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topLeftCell="A12" workbookViewId="0">
      <selection activeCell="E37" sqref="E3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Jori</v>
      </c>
      <c r="C5" s="1" t="s">
        <v>30</v>
      </c>
      <c r="D5">
        <f>SUM(H15:H25)</f>
        <v>79</v>
      </c>
      <c r="E5" s="23">
        <f>Tulokset!D28</f>
        <v>731.48148148148152</v>
      </c>
    </row>
    <row r="6" spans="1:8">
      <c r="C6" s="1" t="s">
        <v>32</v>
      </c>
      <c r="D6">
        <f>SUM(C42:G42)-LARGE(C42:G42,1)-SMALL(C42:G42,1)</f>
        <v>99</v>
      </c>
      <c r="E6" s="23">
        <f>Tulokset!D48</f>
        <v>883.92857142857144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>
      <c r="A8" s="1" t="s">
        <v>11</v>
      </c>
      <c r="B8" s="10">
        <f>Kilpailu!B5</f>
        <v>40726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178</v>
      </c>
      <c r="E9" s="24">
        <f>SUM(E5:E7)</f>
        <v>1615.4100529100529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178</v>
      </c>
      <c r="E11" s="23">
        <f>SUM(E5:E7)-E10</f>
        <v>1615.4100529100529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3</v>
      </c>
      <c r="D15" s="6">
        <v>6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16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4</v>
      </c>
      <c r="D16" s="6">
        <v>6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6">
        <v>4</v>
      </c>
      <c r="D17" s="6">
        <v>4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6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3</v>
      </c>
      <c r="D19" s="6">
        <v>4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13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20</v>
      </c>
      <c r="D26" s="6">
        <f>SUM(D15:D25)</f>
        <v>27</v>
      </c>
      <c r="E26" s="6">
        <f>SUM(E15:E25)</f>
        <v>32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4</v>
      </c>
      <c r="D31" s="15">
        <v>6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16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3</v>
      </c>
      <c r="D32" s="15">
        <v>6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3</v>
      </c>
      <c r="D33" s="15">
        <v>5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5</v>
      </c>
      <c r="D34" s="15">
        <v>6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19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4</v>
      </c>
      <c r="D35" s="15">
        <v>8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2</v>
      </c>
      <c r="D36" s="15">
        <v>7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21</v>
      </c>
      <c r="D42" s="15">
        <f>SUM(D31:D41)</f>
        <v>38</v>
      </c>
      <c r="E42" s="15">
        <f>SUM(E31:E41)</f>
        <v>40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10" workbookViewId="0">
      <selection activeCell="E37" sqref="E3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Marko</v>
      </c>
      <c r="C5" s="1" t="s">
        <v>30</v>
      </c>
      <c r="D5">
        <f>SUM(C26:G26)-LARGE(C26:G26,1)-SMALL(C26:G26,1)</f>
        <v>108</v>
      </c>
      <c r="E5" s="23">
        <f>Tulokset!D29</f>
        <v>1000</v>
      </c>
    </row>
    <row r="6" spans="1:8">
      <c r="C6" s="1" t="s">
        <v>32</v>
      </c>
      <c r="D6">
        <f>SUM(C42:G42)-LARGE(C42:G42,1)-SMALL(C42:G42,1)</f>
        <v>112</v>
      </c>
      <c r="E6" s="23">
        <f>Tulokset!D49</f>
        <v>1000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220</v>
      </c>
      <c r="E9" s="24">
        <f>SUM(E5:E7)</f>
        <v>2000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220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5</v>
      </c>
      <c r="D15" s="6">
        <v>7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4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5</v>
      </c>
      <c r="D17" s="6">
        <v>8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5</v>
      </c>
      <c r="D18" s="6">
        <v>9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6</v>
      </c>
      <c r="D19" s="6">
        <v>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2</v>
      </c>
      <c r="D20" s="6">
        <v>3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27</v>
      </c>
      <c r="D26" s="6">
        <f>SUM(D15:D25)</f>
        <v>38</v>
      </c>
      <c r="E26" s="6">
        <f>SUM(E15:E25)</f>
        <v>43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6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4</v>
      </c>
      <c r="D32" s="15">
        <v>8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4</v>
      </c>
      <c r="D33" s="15">
        <v>8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9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6</v>
      </c>
      <c r="D35" s="15">
        <v>8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2</v>
      </c>
      <c r="D36" s="15">
        <v>1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6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29</v>
      </c>
      <c r="D42" s="15">
        <f>SUM(D31:D41)</f>
        <v>40</v>
      </c>
      <c r="E42" s="15">
        <f>SUM(E31:E41)</f>
        <v>43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1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Kilpailu!B12</f>
        <v>0</v>
      </c>
      <c r="C5" s="1" t="s">
        <v>30</v>
      </c>
      <c r="D5">
        <f>SUM(C26:G26)-LARGE(C26:G26,1)-SMALL(C26:G26,1)</f>
        <v>0</v>
      </c>
      <c r="E5">
        <f>Tulokset!D30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Tulokset!D50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Tulokset!D70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51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24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40726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40726</v>
      </c>
      <c r="B2" s="43" t="str">
        <f>Kilpailu!$B$4</f>
        <v>Jämsä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40726</v>
      </c>
      <c r="B17" s="43" t="str">
        <f>Kilpailu!$B$4</f>
        <v>Jämsä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40726</v>
      </c>
      <c r="B32" s="43" t="str">
        <f>Kilpailu!$B$4</f>
        <v>Jämsä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sheetCalcPr fullCalcOnLoad="1"/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2011-07-02T13:19:59Z</dcterms:modified>
</cp:coreProperties>
</file>