
<file path=[Content_Types].xml><?xml version="1.0" encoding="utf-8"?>
<Types xmlns="http://schemas.openxmlformats.org/package/2006/content-types">
  <Override PartName="/xl/worksheets/sheet3.xml" ContentType="application/vnd.openxmlformats-officedocument.spreadsheetml.worksheet+xml"/>
  <Default Extension="rels" ContentType="application/vnd.openxmlformats-package.relationships+xml"/>
  <Default Extension="png" ContentType="image/png"/>
  <Override PartName="/xl/worksheets/sheet12.xml" ContentType="application/vnd.openxmlformats-officedocument.spreadsheetml.worksheet+xml"/>
  <Override PartName="/xl/drawings/drawing17.xml" ContentType="application/vnd.openxmlformats-officedocument.drawing+xml"/>
  <Default Extension="xml" ContentType="application/xml"/>
  <Override PartName="/xl/drawings/drawing8.xml" ContentType="application/vnd.openxmlformats-officedocument.drawing+xml"/>
  <Override PartName="/xl/worksheets/sheet10.xml" ContentType="application/vnd.openxmlformats-officedocument.spreadsheetml.worksheet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xl/worksheets/sheet1.xml" ContentType="application/vnd.openxmlformats-officedocument.spreadsheetml.worksheet+xml"/>
  <Override PartName="/xl/drawings/drawing6.xml" ContentType="application/vnd.openxmlformats-officedocument.drawing+xml"/>
  <Override PartName="/xl/worksheets/sheet8.xml" ContentType="application/vnd.openxmlformats-officedocument.spreadsheetml.worksheet+xml"/>
  <Override PartName="/xl/drawings/drawing13.xml" ContentType="application/vnd.openxmlformats-officedocument.drawing+xml"/>
  <Override PartName="/xl/worksheets/sheet17.xml" ContentType="application/vnd.openxmlformats-officedocument.spreadsheetml.worksheet+xml"/>
  <Override PartName="/xl/drawings/drawing4.xml" ContentType="application/vnd.openxmlformats-officedocument.drawing+xml"/>
  <Override PartName="/xl/worksheets/sheet6.xml" ContentType="application/vnd.openxmlformats-officedocument.spreadsheetml.worksheet+xml"/>
  <Override PartName="/xl/drawings/drawing11.xml" ContentType="application/vnd.openxmlformats-officedocument.drawing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13.xml" ContentType="application/vnd.openxmlformats-officedocument.spreadsheetml.worksheet+xml"/>
  <Override PartName="/xl/drawings/drawing9.xml" ContentType="application/vnd.openxmlformats-officedocument.drawing+xml"/>
  <Override PartName="/xl/worksheets/sheet11.xml" ContentType="application/vnd.openxmlformats-officedocument.spreadsheetml.worksheet+xml"/>
  <Override PartName="/xl/drawings/drawing16.xml" ContentType="application/vnd.openxmlformats-officedocument.drawing+xml"/>
  <Override PartName="/xl/worksheets/sheet2.xml" ContentType="application/vnd.openxmlformats-officedocument.spreadsheetml.worksheet+xml"/>
  <Override PartName="/xl/worksheets/sheet9.xml" ContentType="application/vnd.openxmlformats-officedocument.spreadsheetml.worksheet+xml"/>
  <Override PartName="/xl/styles.xml" ContentType="application/vnd.openxmlformats-officedocument.spreadsheetml.styles+xml"/>
  <Override PartName="/xl/drawings/drawing7.xml" ContentType="application/vnd.openxmlformats-officedocument.drawing+xml"/>
  <Override PartName="/xl/theme/theme1.xml" ContentType="application/vnd.openxmlformats-officedocument.theme+xml"/>
  <Override PartName="/xl/drawings/drawing14.xml" ContentType="application/vnd.openxmlformats-officedocument.drawing+xml"/>
  <Override PartName="/xl/worksheets/sheet18.xml" ContentType="application/vnd.openxmlformats-officedocument.spreadsheetml.worksheet+xml"/>
  <Override PartName="/xl/sharedStrings.xml" ContentType="application/vnd.openxmlformats-officedocument.spreadsheetml.sharedStrings+xml"/>
  <Override PartName="/xl/worksheets/sheet7.xml" ContentType="application/vnd.openxmlformats-officedocument.spreadsheetml.worksheet+xml"/>
  <Override PartName="/xl/drawings/drawing5.xml" ContentType="application/vnd.openxmlformats-officedocument.drawing+xml"/>
  <Override PartName="/xl/drawings/drawing12.xml" ContentType="application/vnd.openxmlformats-officedocument.drawing+xml"/>
  <Override PartName="/xl/worksheets/sheet16.xml" ContentType="application/vnd.openxmlformats-officedocument.spreadsheetml.worksheet+xml"/>
  <Override PartName="/xl/workbook.xml" ContentType="application/vnd.openxmlformats-officedocument.spreadsheetml.sheet.main+xml"/>
  <Override PartName="/xl/drawings/drawing3.xml" ContentType="application/vnd.openxmlformats-officedocument.drawing+xml"/>
  <Override PartName="/xl/worksheets/sheet5.xml" ContentType="application/vnd.openxmlformats-officedocument.spreadsheetml.worksheet+xml"/>
  <Override PartName="/xl/drawings/drawing10.xml" ContentType="application/vnd.openxmlformats-officedocument.drawing+xml"/>
  <Override PartName="/xl/worksheets/sheet14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autoCompressPictures="0"/>
  <bookViews>
    <workbookView xWindow="220" yWindow="220" windowWidth="24560" windowHeight="17080" tabRatio="841" activeTab="1"/>
  </bookViews>
  <sheets>
    <sheet name="Kilpailu" sheetId="1" r:id="rId1"/>
    <sheet name="Tulokset" sheetId="3" r:id="rId2"/>
    <sheet name="1" sheetId="2" r:id="rId3"/>
    <sheet name="2" sheetId="4" r:id="rId4"/>
    <sheet name="3" sheetId="5" r:id="rId5"/>
    <sheet name="4" sheetId="6" r:id="rId6"/>
    <sheet name="5" sheetId="7" r:id="rId7"/>
    <sheet name="6" sheetId="8" r:id="rId8"/>
    <sheet name="7" sheetId="9" r:id="rId9"/>
    <sheet name="8" sheetId="10" r:id="rId10"/>
    <sheet name="9" sheetId="11" r:id="rId11"/>
    <sheet name="10" sheetId="12" r:id="rId12"/>
    <sheet name="11" sheetId="13" r:id="rId13"/>
    <sheet name="12" sheetId="14" r:id="rId14"/>
    <sheet name="13" sheetId="15" r:id="rId15"/>
    <sheet name="14" sheetId="16" r:id="rId16"/>
    <sheet name="15" sheetId="17" r:id="rId17"/>
    <sheet name="Arvostelu lomakkeet" sheetId="19" r:id="rId18"/>
  </sheets>
  <calcPr calcId="130407" concurrentCalc="0"/>
  <webPublishing allowPng="1" targetScreenSize="1024x768" dpi="72" codePage="1000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H55" i="2"/>
  <c r="H56"/>
  <c r="H57"/>
  <c r="H54"/>
  <c r="H47"/>
  <c r="H53"/>
  <c r="H52"/>
  <c r="H51"/>
  <c r="H50"/>
  <c r="H49"/>
  <c r="H48"/>
  <c r="H40"/>
  <c r="H39"/>
  <c r="H38"/>
  <c r="H37"/>
  <c r="H36"/>
  <c r="H35"/>
  <c r="H34"/>
  <c r="H33"/>
  <c r="H32"/>
  <c r="H31"/>
  <c r="H41"/>
  <c r="F42"/>
  <c r="G42"/>
  <c r="H25"/>
  <c r="B7"/>
  <c r="B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H16"/>
  <c r="H17"/>
  <c r="H18"/>
  <c r="H19"/>
  <c r="H20"/>
  <c r="H21"/>
  <c r="H22"/>
  <c r="H23"/>
  <c r="H24"/>
  <c r="H15"/>
  <c r="B5"/>
  <c r="G58"/>
  <c r="G26"/>
  <c r="B8"/>
  <c r="B9"/>
  <c r="F58"/>
  <c r="E58"/>
  <c r="D58"/>
  <c r="C58"/>
  <c r="E42"/>
  <c r="D42"/>
  <c r="C42"/>
  <c r="F26"/>
  <c r="E26"/>
  <c r="D26"/>
  <c r="C26"/>
  <c r="D6"/>
  <c r="D7"/>
  <c r="D5"/>
  <c r="D10"/>
  <c r="D11"/>
  <c r="D9"/>
  <c r="E6"/>
  <c r="E5"/>
  <c r="E7"/>
  <c r="E9"/>
  <c r="E10"/>
  <c r="E11"/>
  <c r="H57" i="12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D7"/>
  <c r="B7"/>
  <c r="D6"/>
  <c r="D5"/>
  <c r="D10"/>
  <c r="D11"/>
  <c r="B8"/>
  <c r="D9"/>
  <c r="E6"/>
  <c r="E5"/>
  <c r="E7"/>
  <c r="E10"/>
  <c r="E11"/>
  <c r="E9"/>
  <c r="H57" i="13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D5"/>
  <c r="B25"/>
  <c r="B24"/>
  <c r="B23"/>
  <c r="B22"/>
  <c r="B21"/>
  <c r="B20"/>
  <c r="B19"/>
  <c r="B18"/>
  <c r="B17"/>
  <c r="B16"/>
  <c r="B15"/>
  <c r="B9"/>
  <c r="D7"/>
  <c r="B7"/>
  <c r="D6"/>
  <c r="D9"/>
  <c r="D10"/>
  <c r="D11"/>
  <c r="B8"/>
  <c r="E6"/>
  <c r="E5"/>
  <c r="E7"/>
  <c r="E10"/>
  <c r="E11"/>
  <c r="E9"/>
  <c r="H57" i="14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D7"/>
  <c r="B7"/>
  <c r="D6"/>
  <c r="D5"/>
  <c r="D10"/>
  <c r="D11"/>
  <c r="B8"/>
  <c r="D9"/>
  <c r="E6"/>
  <c r="E5"/>
  <c r="E7"/>
  <c r="E9"/>
  <c r="E10"/>
  <c r="E11"/>
  <c r="H57" i="15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D5"/>
  <c r="B25"/>
  <c r="B24"/>
  <c r="B23"/>
  <c r="B22"/>
  <c r="B21"/>
  <c r="B20"/>
  <c r="B19"/>
  <c r="B18"/>
  <c r="B17"/>
  <c r="B16"/>
  <c r="B15"/>
  <c r="B9"/>
  <c r="D7"/>
  <c r="B7"/>
  <c r="D6"/>
  <c r="D9"/>
  <c r="D10"/>
  <c r="D11"/>
  <c r="B8"/>
  <c r="E6"/>
  <c r="E5"/>
  <c r="E7"/>
  <c r="E9"/>
  <c r="E10"/>
  <c r="E11"/>
  <c r="H57" i="16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C58"/>
  <c r="D58"/>
  <c r="E58"/>
  <c r="F58"/>
  <c r="D7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B7"/>
  <c r="D6"/>
  <c r="D5"/>
  <c r="D9"/>
  <c r="B8"/>
  <c r="D10"/>
  <c r="D11"/>
  <c r="E6"/>
  <c r="E5"/>
  <c r="E7"/>
  <c r="E10"/>
  <c r="E11"/>
  <c r="E9"/>
  <c r="H57" i="1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25"/>
  <c r="B24"/>
  <c r="B23"/>
  <c r="B22"/>
  <c r="B21"/>
  <c r="B20"/>
  <c r="B19"/>
  <c r="B17"/>
  <c r="B18"/>
  <c r="B16"/>
  <c r="B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D5"/>
  <c r="B9"/>
  <c r="D7"/>
  <c r="B7"/>
  <c r="D6"/>
  <c r="D9"/>
  <c r="D10"/>
  <c r="D11"/>
  <c r="B8"/>
  <c r="E6"/>
  <c r="E5"/>
  <c r="E7"/>
  <c r="E9"/>
  <c r="E10"/>
  <c r="E11"/>
  <c r="H25" i="4"/>
  <c r="H5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G42"/>
  <c r="F42"/>
  <c r="E42"/>
  <c r="D42"/>
  <c r="C42"/>
  <c r="G26"/>
  <c r="F26"/>
  <c r="E26"/>
  <c r="D26"/>
  <c r="C26"/>
  <c r="B9"/>
  <c r="B7"/>
  <c r="B8"/>
  <c r="D6"/>
  <c r="D7"/>
  <c r="D5"/>
  <c r="D9"/>
  <c r="D10"/>
  <c r="D11"/>
  <c r="E6"/>
  <c r="E5"/>
  <c r="E7"/>
  <c r="E9"/>
  <c r="E10"/>
  <c r="E11"/>
  <c r="G26" i="5"/>
  <c r="H5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G42"/>
  <c r="F42"/>
  <c r="E42"/>
  <c r="D42"/>
  <c r="C42"/>
  <c r="F26"/>
  <c r="E26"/>
  <c r="D26"/>
  <c r="C26"/>
  <c r="B9"/>
  <c r="B7"/>
  <c r="B8"/>
  <c r="D7"/>
  <c r="D6"/>
  <c r="D5"/>
  <c r="D9"/>
  <c r="D10"/>
  <c r="D11"/>
  <c r="E6"/>
  <c r="E5"/>
  <c r="E7"/>
  <c r="E10"/>
  <c r="E11"/>
  <c r="E9"/>
  <c r="H57" i="6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G42"/>
  <c r="F42"/>
  <c r="E42"/>
  <c r="D42"/>
  <c r="C42"/>
  <c r="G26"/>
  <c r="F26"/>
  <c r="E26"/>
  <c r="D26"/>
  <c r="C26"/>
  <c r="B9"/>
  <c r="B7"/>
  <c r="B8"/>
  <c r="D7"/>
  <c r="D6"/>
  <c r="D5"/>
  <c r="D9"/>
  <c r="D10"/>
  <c r="D11"/>
  <c r="E6"/>
  <c r="E5"/>
  <c r="E7"/>
  <c r="E9"/>
  <c r="E10"/>
  <c r="E11"/>
  <c r="H57" i="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G42"/>
  <c r="F42"/>
  <c r="E42"/>
  <c r="D42"/>
  <c r="C42"/>
  <c r="G26"/>
  <c r="F26"/>
  <c r="E26"/>
  <c r="D26"/>
  <c r="C26"/>
  <c r="B9"/>
  <c r="B7"/>
  <c r="B8"/>
  <c r="D7"/>
  <c r="D6"/>
  <c r="D5"/>
  <c r="D9"/>
  <c r="D10"/>
  <c r="D11"/>
  <c r="E6"/>
  <c r="E5"/>
  <c r="E7"/>
  <c r="E9"/>
  <c r="E10"/>
  <c r="E11"/>
  <c r="H57" i="8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5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B7"/>
  <c r="B8"/>
  <c r="D7"/>
  <c r="D6"/>
  <c r="D5"/>
  <c r="D10"/>
  <c r="D9"/>
  <c r="D11"/>
  <c r="E6"/>
  <c r="E5"/>
  <c r="E7"/>
  <c r="E10"/>
  <c r="E11"/>
  <c r="E9"/>
  <c r="H57" i="9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5"/>
  <c r="G58"/>
  <c r="F58"/>
  <c r="E58"/>
  <c r="D58"/>
  <c r="C58"/>
  <c r="G42"/>
  <c r="F42"/>
  <c r="E42"/>
  <c r="D42"/>
  <c r="C42"/>
  <c r="G26"/>
  <c r="F26"/>
  <c r="E26"/>
  <c r="D26"/>
  <c r="C26"/>
  <c r="D5"/>
  <c r="B25"/>
  <c r="B24"/>
  <c r="B23"/>
  <c r="B22"/>
  <c r="B21"/>
  <c r="B20"/>
  <c r="B19"/>
  <c r="B18"/>
  <c r="B17"/>
  <c r="B16"/>
  <c r="B15"/>
  <c r="B9"/>
  <c r="D7"/>
  <c r="B7"/>
  <c r="D6"/>
  <c r="D9"/>
  <c r="D10"/>
  <c r="D11"/>
  <c r="B8"/>
  <c r="E6"/>
  <c r="E5"/>
  <c r="E7"/>
  <c r="E9"/>
  <c r="E10"/>
  <c r="E11"/>
  <c r="H57" i="10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5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D7"/>
  <c r="B7"/>
  <c r="D6"/>
  <c r="D5"/>
  <c r="D10"/>
  <c r="D11"/>
  <c r="B8"/>
  <c r="D9"/>
  <c r="E6"/>
  <c r="E5"/>
  <c r="E7"/>
  <c r="E9"/>
  <c r="E10"/>
  <c r="E11"/>
  <c r="B5" i="11"/>
  <c r="H5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D7"/>
  <c r="B7"/>
  <c r="D6"/>
  <c r="D5"/>
  <c r="D10"/>
  <c r="D11"/>
  <c r="B8"/>
  <c r="D9"/>
  <c r="E6"/>
  <c r="E5"/>
  <c r="E7"/>
  <c r="E9"/>
  <c r="E10"/>
  <c r="E11"/>
  <c r="B32" i="19"/>
  <c r="A32"/>
  <c r="B17"/>
  <c r="A17"/>
  <c r="A2"/>
  <c r="B2"/>
  <c r="B43"/>
  <c r="B42"/>
  <c r="B41"/>
  <c r="B40"/>
  <c r="B39"/>
  <c r="B38"/>
  <c r="B37"/>
  <c r="B36"/>
  <c r="B35"/>
  <c r="B34"/>
  <c r="B33"/>
  <c r="B28"/>
  <c r="B27"/>
  <c r="B26"/>
  <c r="B25"/>
  <c r="B24"/>
  <c r="B23"/>
  <c r="B22"/>
  <c r="B21"/>
  <c r="B20"/>
  <c r="B19"/>
  <c r="B18"/>
  <c r="B13"/>
  <c r="B12"/>
  <c r="B11"/>
  <c r="B10"/>
  <c r="B9"/>
  <c r="B8"/>
  <c r="B7"/>
  <c r="B6"/>
  <c r="B5"/>
  <c r="B4"/>
  <c r="B3"/>
  <c r="I76" i="3"/>
  <c r="I75"/>
  <c r="H76"/>
  <c r="H75"/>
  <c r="G76"/>
  <c r="G75"/>
  <c r="F76"/>
  <c r="F75"/>
  <c r="E76"/>
  <c r="E75"/>
  <c r="C76"/>
  <c r="C75"/>
  <c r="C56"/>
  <c r="C55"/>
  <c r="C48"/>
  <c r="C49"/>
  <c r="C50"/>
  <c r="C51"/>
  <c r="C52"/>
  <c r="C53"/>
  <c r="C54"/>
  <c r="C57"/>
  <c r="C58"/>
  <c r="C59"/>
  <c r="C60"/>
  <c r="C61"/>
  <c r="C62"/>
  <c r="D56"/>
  <c r="D55"/>
  <c r="D54"/>
  <c r="C36"/>
  <c r="C16"/>
  <c r="C35"/>
  <c r="C15"/>
  <c r="C74"/>
  <c r="C34"/>
  <c r="C14"/>
  <c r="I74"/>
  <c r="I73"/>
  <c r="I72"/>
  <c r="I71"/>
  <c r="I70"/>
  <c r="I69"/>
  <c r="I68"/>
  <c r="H74"/>
  <c r="H73"/>
  <c r="H72"/>
  <c r="H71"/>
  <c r="H70"/>
  <c r="H69"/>
  <c r="H68"/>
  <c r="G74"/>
  <c r="G73"/>
  <c r="G72"/>
  <c r="G71"/>
  <c r="G70"/>
  <c r="G69"/>
  <c r="G68"/>
  <c r="F74"/>
  <c r="F73"/>
  <c r="F72"/>
  <c r="F71"/>
  <c r="F70"/>
  <c r="F69"/>
  <c r="F68"/>
  <c r="E73"/>
  <c r="E72"/>
  <c r="E71"/>
  <c r="E70"/>
  <c r="E74"/>
  <c r="E69"/>
  <c r="E68"/>
  <c r="C68"/>
  <c r="C69"/>
  <c r="C70"/>
  <c r="C71"/>
  <c r="C72"/>
  <c r="C73"/>
  <c r="C77"/>
  <c r="C78"/>
  <c r="C79"/>
  <c r="C80"/>
  <c r="C81"/>
  <c r="C82"/>
  <c r="D74"/>
  <c r="D73"/>
  <c r="C33"/>
  <c r="C13"/>
  <c r="B22"/>
  <c r="B21"/>
  <c r="B20"/>
  <c r="B19"/>
  <c r="B18"/>
  <c r="B17"/>
  <c r="B16"/>
  <c r="B15"/>
  <c r="B14"/>
  <c r="B13"/>
  <c r="B12"/>
  <c r="B11"/>
  <c r="B10"/>
  <c r="B9"/>
  <c r="B8"/>
  <c r="B28"/>
  <c r="B29"/>
  <c r="B30"/>
  <c r="B31"/>
  <c r="B32"/>
  <c r="B33"/>
  <c r="B34"/>
  <c r="B35"/>
  <c r="B36"/>
  <c r="B37"/>
  <c r="B38"/>
  <c r="F38"/>
  <c r="H38"/>
  <c r="B39"/>
  <c r="B82"/>
  <c r="B81"/>
  <c r="B80"/>
  <c r="B79"/>
  <c r="B78"/>
  <c r="B77"/>
  <c r="B76"/>
  <c r="B75"/>
  <c r="B74"/>
  <c r="B73"/>
  <c r="B72"/>
  <c r="B71"/>
  <c r="B70"/>
  <c r="B69"/>
  <c r="B68"/>
  <c r="B62"/>
  <c r="B61"/>
  <c r="B60"/>
  <c r="B59"/>
  <c r="B58"/>
  <c r="B57"/>
  <c r="B56"/>
  <c r="B55"/>
  <c r="B54"/>
  <c r="B53"/>
  <c r="B52"/>
  <c r="B51"/>
  <c r="B50"/>
  <c r="B49"/>
  <c r="B48"/>
  <c r="B42"/>
  <c r="B41"/>
  <c r="B40"/>
  <c r="F54"/>
  <c r="G54"/>
  <c r="H54"/>
  <c r="I54"/>
  <c r="F55"/>
  <c r="G55"/>
  <c r="H55"/>
  <c r="I55"/>
  <c r="F56"/>
  <c r="G56"/>
  <c r="H56"/>
  <c r="I56"/>
  <c r="F57"/>
  <c r="G57"/>
  <c r="H57"/>
  <c r="I57"/>
  <c r="F58"/>
  <c r="G58"/>
  <c r="H58"/>
  <c r="I58"/>
  <c r="F59"/>
  <c r="G59"/>
  <c r="H59"/>
  <c r="I59"/>
  <c r="F60"/>
  <c r="G60"/>
  <c r="H60"/>
  <c r="I60"/>
  <c r="F61"/>
  <c r="G61"/>
  <c r="H61"/>
  <c r="I61"/>
  <c r="F62"/>
  <c r="G62"/>
  <c r="H62"/>
  <c r="I62"/>
  <c r="E62"/>
  <c r="E61"/>
  <c r="E60"/>
  <c r="E59"/>
  <c r="E58"/>
  <c r="E57"/>
  <c r="E56"/>
  <c r="E55"/>
  <c r="E54"/>
  <c r="I81"/>
  <c r="G81"/>
  <c r="E81"/>
  <c r="H78"/>
  <c r="F78"/>
  <c r="E41"/>
  <c r="I82"/>
  <c r="H82"/>
  <c r="G82"/>
  <c r="F82"/>
  <c r="I41"/>
  <c r="H81"/>
  <c r="G41"/>
  <c r="F81"/>
  <c r="I40"/>
  <c r="H80"/>
  <c r="G40"/>
  <c r="F80"/>
  <c r="I39"/>
  <c r="H79"/>
  <c r="G39"/>
  <c r="F79"/>
  <c r="E39"/>
  <c r="I38"/>
  <c r="G38"/>
  <c r="C38"/>
  <c r="I37"/>
  <c r="H77"/>
  <c r="G37"/>
  <c r="F77"/>
  <c r="E37"/>
  <c r="I36"/>
  <c r="H36"/>
  <c r="G36"/>
  <c r="F36"/>
  <c r="E36"/>
  <c r="I35"/>
  <c r="G35"/>
  <c r="E35"/>
  <c r="I34"/>
  <c r="H34"/>
  <c r="G34"/>
  <c r="F34"/>
  <c r="I53"/>
  <c r="H53"/>
  <c r="G53"/>
  <c r="F53"/>
  <c r="E53"/>
  <c r="I33"/>
  <c r="G33"/>
  <c r="F33"/>
  <c r="E33"/>
  <c r="I52"/>
  <c r="H52"/>
  <c r="G52"/>
  <c r="F52"/>
  <c r="E52"/>
  <c r="H32"/>
  <c r="G32"/>
  <c r="F32"/>
  <c r="E32"/>
  <c r="I51"/>
  <c r="H51"/>
  <c r="G51"/>
  <c r="F51"/>
  <c r="I31"/>
  <c r="H31"/>
  <c r="G31"/>
  <c r="F31"/>
  <c r="E31"/>
  <c r="I50"/>
  <c r="H50"/>
  <c r="G50"/>
  <c r="F50"/>
  <c r="E50"/>
  <c r="I30"/>
  <c r="H30"/>
  <c r="G30"/>
  <c r="F30"/>
  <c r="E30"/>
  <c r="I49"/>
  <c r="H49"/>
  <c r="G49"/>
  <c r="F49"/>
  <c r="E49"/>
  <c r="I29"/>
  <c r="H29"/>
  <c r="G29"/>
  <c r="F29"/>
  <c r="E29"/>
  <c r="F4"/>
  <c r="B4"/>
  <c r="I48"/>
  <c r="I28"/>
  <c r="H48"/>
  <c r="G48"/>
  <c r="F48"/>
  <c r="E48"/>
  <c r="H28"/>
  <c r="G28"/>
  <c r="F28"/>
  <c r="E28"/>
  <c r="I21"/>
  <c r="I42"/>
  <c r="I22"/>
  <c r="G42"/>
  <c r="G22"/>
  <c r="E82"/>
  <c r="C42"/>
  <c r="C22"/>
  <c r="E42"/>
  <c r="E22"/>
  <c r="H42"/>
  <c r="H22"/>
  <c r="F42"/>
  <c r="F22"/>
  <c r="H41"/>
  <c r="H21"/>
  <c r="F41"/>
  <c r="F21"/>
  <c r="E40"/>
  <c r="H40"/>
  <c r="H20"/>
  <c r="F40"/>
  <c r="F20"/>
  <c r="E80"/>
  <c r="G80"/>
  <c r="G20"/>
  <c r="I80"/>
  <c r="I20"/>
  <c r="C40"/>
  <c r="E79"/>
  <c r="E19"/>
  <c r="G79"/>
  <c r="I79"/>
  <c r="I19"/>
  <c r="H39"/>
  <c r="H19"/>
  <c r="F39"/>
  <c r="F19"/>
  <c r="C39"/>
  <c r="C19"/>
  <c r="H18"/>
  <c r="E78"/>
  <c r="G78"/>
  <c r="G18"/>
  <c r="I78"/>
  <c r="I18"/>
  <c r="E38"/>
  <c r="E77"/>
  <c r="G77"/>
  <c r="I77"/>
  <c r="H37"/>
  <c r="H17"/>
  <c r="F37"/>
  <c r="F17"/>
  <c r="C37"/>
  <c r="C17"/>
  <c r="E16"/>
  <c r="G16"/>
  <c r="I16"/>
  <c r="F16"/>
  <c r="H16"/>
  <c r="E15"/>
  <c r="G15"/>
  <c r="I15"/>
  <c r="H35"/>
  <c r="H15"/>
  <c r="F35"/>
  <c r="F15"/>
  <c r="G14"/>
  <c r="E34"/>
  <c r="E14"/>
  <c r="F14"/>
  <c r="H14"/>
  <c r="H33"/>
  <c r="D4"/>
  <c r="C41"/>
  <c r="I14"/>
  <c r="G21"/>
  <c r="F18"/>
  <c r="I32"/>
  <c r="E51"/>
  <c r="E18"/>
  <c r="C20"/>
  <c r="I9"/>
  <c r="H9"/>
  <c r="G9"/>
  <c r="F9"/>
  <c r="E9"/>
  <c r="F12"/>
  <c r="C31"/>
  <c r="E11"/>
  <c r="C30"/>
  <c r="C29"/>
  <c r="C18"/>
  <c r="E21"/>
  <c r="F10"/>
  <c r="C21"/>
  <c r="E20"/>
  <c r="E17"/>
  <c r="G17"/>
  <c r="I17"/>
  <c r="G19"/>
  <c r="C28"/>
  <c r="H13"/>
  <c r="I8"/>
  <c r="H10"/>
  <c r="E10"/>
  <c r="G10"/>
  <c r="I10"/>
  <c r="F11"/>
  <c r="H11"/>
  <c r="E12"/>
  <c r="E13"/>
  <c r="G13"/>
  <c r="I13"/>
  <c r="F13"/>
  <c r="H12"/>
  <c r="I12"/>
  <c r="G12"/>
  <c r="G11"/>
  <c r="I11"/>
  <c r="F8"/>
  <c r="H8"/>
  <c r="E8"/>
  <c r="G8"/>
  <c r="D80"/>
  <c r="D82"/>
  <c r="D70"/>
  <c r="J71"/>
  <c r="J77"/>
  <c r="J72"/>
  <c r="J74"/>
  <c r="J58"/>
  <c r="D51"/>
  <c r="J57"/>
  <c r="D58"/>
  <c r="D60"/>
  <c r="J50"/>
  <c r="J62"/>
  <c r="D62"/>
  <c r="J51"/>
  <c r="J54"/>
  <c r="D61"/>
  <c r="J56"/>
  <c r="D49"/>
  <c r="D59"/>
  <c r="J59"/>
  <c r="J53"/>
  <c r="J61"/>
  <c r="D48"/>
  <c r="D50"/>
  <c r="J52"/>
  <c r="J55"/>
  <c r="D53"/>
  <c r="C10"/>
  <c r="J73"/>
  <c r="J81"/>
  <c r="D69"/>
  <c r="J68"/>
  <c r="D78"/>
  <c r="J82"/>
  <c r="D79"/>
  <c r="D72"/>
  <c r="D76"/>
  <c r="J75"/>
  <c r="D52"/>
  <c r="J49"/>
  <c r="J60"/>
  <c r="J48"/>
  <c r="D57"/>
  <c r="C32"/>
  <c r="J69"/>
  <c r="J76"/>
  <c r="J78"/>
  <c r="D71"/>
  <c r="D77"/>
  <c r="D68"/>
  <c r="J79"/>
  <c r="D75"/>
  <c r="J70"/>
  <c r="J80"/>
  <c r="D81"/>
  <c r="C8"/>
  <c r="C11"/>
  <c r="C9"/>
  <c r="D39"/>
  <c r="J38"/>
  <c r="D41"/>
  <c r="D37"/>
  <c r="D42"/>
  <c r="D35"/>
  <c r="D36"/>
  <c r="J34"/>
  <c r="D38"/>
  <c r="D28"/>
  <c r="D30"/>
  <c r="J31"/>
  <c r="D31"/>
  <c r="J42"/>
  <c r="J30"/>
  <c r="J39"/>
  <c r="J40"/>
  <c r="J36"/>
  <c r="J41"/>
  <c r="D29"/>
  <c r="J37"/>
  <c r="J28"/>
  <c r="D34"/>
  <c r="D40"/>
  <c r="J29"/>
  <c r="J35"/>
  <c r="J33"/>
  <c r="D33"/>
  <c r="C12"/>
  <c r="D32"/>
  <c r="J32"/>
  <c r="D18"/>
  <c r="D22"/>
  <c r="D21"/>
  <c r="D19"/>
  <c r="D20"/>
  <c r="D17"/>
  <c r="D14"/>
  <c r="D10"/>
  <c r="D13"/>
  <c r="D16"/>
  <c r="D15"/>
  <c r="D11"/>
  <c r="D9"/>
  <c r="D12"/>
  <c r="D8"/>
  <c r="J20"/>
  <c r="J8"/>
  <c r="J19"/>
  <c r="J15"/>
  <c r="J16"/>
  <c r="J22"/>
  <c r="J18"/>
  <c r="J21"/>
  <c r="J17"/>
  <c r="J14"/>
  <c r="J12"/>
  <c r="J13"/>
  <c r="J11"/>
  <c r="J10"/>
  <c r="J9"/>
</calcChain>
</file>

<file path=xl/sharedStrings.xml><?xml version="1.0" encoding="utf-8"?>
<sst xmlns="http://schemas.openxmlformats.org/spreadsheetml/2006/main" count="1296" uniqueCount="97">
  <si>
    <t>Cuubalainen kahdeksikko</t>
    <phoneticPr fontId="5" type="noConversion"/>
  </si>
  <si>
    <t>Pullback</t>
    <phoneticPr fontId="5" type="noConversion"/>
  </si>
  <si>
    <t>Cobraroll puolikierteillä</t>
    <phoneticPr fontId="5" type="noConversion"/>
  </si>
  <si>
    <t>Pushover</t>
    <phoneticPr fontId="5" type="noConversion"/>
  </si>
  <si>
    <t>Tuplakierteet</t>
    <phoneticPr fontId="5" type="noConversion"/>
  </si>
  <si>
    <t>Tuplasilmukat</t>
    <phoneticPr fontId="5" type="noConversion"/>
  </si>
  <si>
    <t>Autorotaatio</t>
    <phoneticPr fontId="5" type="noConversion"/>
  </si>
  <si>
    <t>Leijunta-M</t>
    <phoneticPr fontId="5" type="noConversion"/>
  </si>
  <si>
    <t>Leijunta TopHat</t>
    <phoneticPr fontId="5" type="noConversion"/>
  </si>
  <si>
    <t>Cobra</t>
    <phoneticPr fontId="5" type="noConversion"/>
  </si>
  <si>
    <t>Paikka:</t>
  </si>
  <si>
    <t>Päivä:</t>
  </si>
  <si>
    <t>Luokka:</t>
  </si>
  <si>
    <t>Kilpailijat: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</si>
  <si>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</si>
  <si>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</si>
  <si>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</si>
  <si>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</si>
  <si>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</si>
  <si>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</si>
  <si>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</si>
  <si>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</si>
  <si>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</si>
  <si>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</si>
  <si>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</si>
  <si>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</si>
  <si>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</si>
  <si>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</si>
  <si>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</si>
  <si>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Nimi</t>
  </si>
  <si>
    <t>Kierros 1.</t>
  </si>
  <si>
    <t>Nimi:</t>
  </si>
  <si>
    <t>Kierros 2.</t>
  </si>
  <si>
    <t>Kierros 3.</t>
  </si>
  <si>
    <t>Pisteet</t>
  </si>
  <si>
    <t>yhteensä:</t>
  </si>
  <si>
    <t>pois:</t>
  </si>
  <si>
    <t>2 parasta:</t>
  </si>
  <si>
    <t>Kierros 1:</t>
  </si>
  <si>
    <t>Tuomari 1</t>
  </si>
  <si>
    <t>Tuomari 2</t>
  </si>
  <si>
    <t>Tuomari 3</t>
  </si>
  <si>
    <t>Tuomari 4</t>
  </si>
  <si>
    <t>Tuomari 5</t>
  </si>
  <si>
    <t>Suht…</t>
  </si>
  <si>
    <t>yht.</t>
  </si>
  <si>
    <t>Yht.</t>
  </si>
  <si>
    <t xml:space="preserve"> </t>
  </si>
  <si>
    <t>Tm 1</t>
  </si>
  <si>
    <t>Tm 2</t>
  </si>
  <si>
    <t>Tm 3</t>
  </si>
  <si>
    <t>Tm 4</t>
  </si>
  <si>
    <t>Tm 5</t>
  </si>
  <si>
    <t>Ero kärkeen</t>
  </si>
  <si>
    <t>kerroin:</t>
  </si>
  <si>
    <t>Ohjelma:</t>
  </si>
  <si>
    <t>Liike:</t>
  </si>
  <si>
    <t>Lentojärjestys</t>
  </si>
  <si>
    <t>kierros 1:</t>
  </si>
  <si>
    <t>kierros 2:</t>
  </si>
  <si>
    <t>kierros 3:</t>
  </si>
  <si>
    <t>Eurosport</t>
  </si>
  <si>
    <t>Popular</t>
  </si>
  <si>
    <t>Kierros 2:</t>
  </si>
  <si>
    <t>Kierros 3:</t>
  </si>
  <si>
    <t>Kokonaistulokset</t>
  </si>
  <si>
    <t>suht.</t>
  </si>
  <si>
    <t>tuomari pist.</t>
  </si>
  <si>
    <t>Suora ohilento</t>
  </si>
  <si>
    <t>Nouseva 180 asteen käännös</t>
  </si>
  <si>
    <t>45 asteen moottorilasku</t>
  </si>
  <si>
    <t>Tuomari:</t>
  </si>
  <si>
    <t>Kierros 1</t>
  </si>
  <si>
    <t>Kierros 2</t>
  </si>
  <si>
    <t>Kierros 3</t>
  </si>
  <si>
    <t>FAI-P</t>
  </si>
  <si>
    <t>M with 2 half pirouettes on all side</t>
  </si>
  <si>
    <t>Semicircle with pirouette</t>
  </si>
  <si>
    <t>Diamond 3</t>
  </si>
  <si>
    <t>Cuban eight</t>
  </si>
  <si>
    <t>Pullpack with backward full roll</t>
  </si>
  <si>
    <t>Vertical candle</t>
  </si>
  <si>
    <t>Cobra Roll with pushed flip</t>
  </si>
  <si>
    <t>Opposite 2 point rolls</t>
  </si>
  <si>
    <t>Inside loop with pirouette on top</t>
  </si>
  <si>
    <t>Autorotation with two 90º turns</t>
  </si>
  <si>
    <t>F3C-P</t>
  </si>
  <si>
    <t>F3C-P</t>
    <phoneticPr fontId="5" type="noConversion"/>
  </si>
  <si>
    <t>Tuomari 2</t>
    <phoneticPr fontId="5" type="noConversion"/>
  </si>
  <si>
    <t>M kahdella 180 piruetilla</t>
    <phoneticPr fontId="5" type="noConversion"/>
  </si>
  <si>
    <t>Salmiakki 360 piruetilla</t>
    <phoneticPr fontId="5" type="noConversion"/>
  </si>
  <si>
    <t>Jämsä</t>
    <phoneticPr fontId="5" type="noConversion"/>
  </si>
  <si>
    <t>Jukka</t>
    <phoneticPr fontId="5" type="noConversion"/>
  </si>
  <si>
    <t>Sami</t>
    <phoneticPr fontId="5" type="noConversion"/>
  </si>
  <si>
    <t>Juho</t>
    <phoneticPr fontId="5" type="noConversion"/>
  </si>
  <si>
    <t>Olli-Pekka</t>
    <phoneticPr fontId="5" type="noConversion"/>
  </si>
  <si>
    <t>Anssi</t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</si>
</sst>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8"/>
      <name val="Verdana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EE856"/>
        <bgColor indexed="64"/>
      </patternFill>
    </fill>
    <fill>
      <patternFill patternType="solid">
        <fgColor indexed="45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0" borderId="0" xfId="0" applyFont="1" applyAlignment="1" applyProtection="1">
      <alignment readingOrder="1"/>
      <protection locked="0"/>
    </xf>
    <xf numFmtId="0" fontId="2" fillId="2" borderId="3" xfId="0" applyFont="1" applyFill="1" applyBorder="1"/>
    <xf numFmtId="0" fontId="0" fillId="2" borderId="3" xfId="0" applyFill="1" applyBorder="1"/>
    <xf numFmtId="49" fontId="0" fillId="2" borderId="3" xfId="0" applyNumberFormat="1" applyFill="1" applyBorder="1"/>
    <xf numFmtId="0" fontId="2" fillId="3" borderId="3" xfId="0" applyFont="1" applyFill="1" applyBorder="1"/>
    <xf numFmtId="0" fontId="0" fillId="3" borderId="3" xfId="0" applyFill="1" applyBorder="1"/>
    <xf numFmtId="14" fontId="0" fillId="0" borderId="0" xfId="0" applyNumberFormat="1" applyAlignment="1">
      <alignment horizontal="left"/>
    </xf>
    <xf numFmtId="22" fontId="0" fillId="0" borderId="0" xfId="0" applyNumberFormat="1"/>
    <xf numFmtId="0" fontId="2" fillId="0" borderId="0" xfId="0" applyFont="1"/>
    <xf numFmtId="0" fontId="0" fillId="0" borderId="0" xfId="0"/>
    <xf numFmtId="0" fontId="0" fillId="0" borderId="0" xfId="0" applyNumberFormat="1"/>
    <xf numFmtId="0" fontId="0" fillId="4" borderId="3" xfId="0" applyFill="1" applyBorder="1"/>
    <xf numFmtId="0" fontId="2" fillId="4" borderId="3" xfId="0" applyFont="1" applyFill="1" applyBorder="1"/>
    <xf numFmtId="1" fontId="0" fillId="2" borderId="3" xfId="0" applyNumberFormat="1" applyFill="1" applyBorder="1"/>
    <xf numFmtId="1" fontId="0" fillId="4" borderId="3" xfId="0" applyNumberFormat="1" applyFill="1" applyBorder="1"/>
    <xf numFmtId="1" fontId="0" fillId="3" borderId="3" xfId="0" applyNumberFormat="1" applyFill="1" applyBorder="1"/>
    <xf numFmtId="0" fontId="0" fillId="5" borderId="3" xfId="0" applyFill="1" applyBorder="1"/>
    <xf numFmtId="0" fontId="2" fillId="5" borderId="3" xfId="0" applyFont="1" applyFill="1" applyBorder="1"/>
    <xf numFmtId="1" fontId="0" fillId="5" borderId="3" xfId="0" applyNumberFormat="1" applyFill="1" applyBorder="1"/>
    <xf numFmtId="1" fontId="0" fillId="0" borderId="0" xfId="0" applyNumberFormat="1"/>
    <xf numFmtId="1" fontId="0" fillId="0" borderId="1" xfId="0" applyNumberFormat="1" applyBorder="1"/>
    <xf numFmtId="1" fontId="0" fillId="0" borderId="2" xfId="0" applyNumberFormat="1" applyBorder="1"/>
    <xf numFmtId="14" fontId="0" fillId="0" borderId="0" xfId="0" applyNumberFormat="1"/>
    <xf numFmtId="0" fontId="0" fillId="2" borderId="3" xfId="0" applyNumberFormat="1" applyFill="1" applyBorder="1"/>
    <xf numFmtId="0" fontId="0" fillId="3" borderId="3" xfId="0" applyNumberFormat="1" applyFill="1" applyBorder="1"/>
    <xf numFmtId="49" fontId="0" fillId="0" borderId="0" xfId="0" applyNumberFormat="1"/>
    <xf numFmtId="0" fontId="0" fillId="0" borderId="0" xfId="0"/>
    <xf numFmtId="0" fontId="0" fillId="0" borderId="0" xfId="0" applyFill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4" fillId="0" borderId="3" xfId="0" applyFont="1" applyBorder="1"/>
    <xf numFmtId="0" fontId="3" fillId="0" borderId="0" xfId="0" applyFont="1" applyFill="1" applyBorder="1"/>
    <xf numFmtId="0" fontId="4" fillId="0" borderId="0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4" fillId="0" borderId="0" xfId="0" applyFont="1" applyBorder="1"/>
    <xf numFmtId="0" fontId="3" fillId="0" borderId="0" xfId="0" applyFont="1" applyFill="1" applyAlignment="1">
      <alignment horizontal="right"/>
    </xf>
    <xf numFmtId="14" fontId="4" fillId="0" borderId="0" xfId="0" applyNumberFormat="1" applyFont="1" applyFill="1" applyBorder="1"/>
    <xf numFmtId="14" fontId="4" fillId="0" borderId="0" xfId="0" applyNumberFormat="1" applyFont="1"/>
    <xf numFmtId="0" fontId="0" fillId="0" borderId="0" xfId="0"/>
    <xf numFmtId="0" fontId="0" fillId="0" borderId="0" xfId="0"/>
    <xf numFmtId="0" fontId="3" fillId="0" borderId="3" xfId="0" applyFont="1" applyFill="1" applyBorder="1"/>
    <xf numFmtId="0" fontId="4" fillId="0" borderId="3" xfId="0" applyNumberFormat="1" applyFont="1" applyFill="1" applyBorder="1"/>
    <xf numFmtId="0" fontId="4" fillId="0" borderId="3" xfId="0" applyFont="1" applyFill="1" applyBorder="1"/>
    <xf numFmtId="0" fontId="0" fillId="0" borderId="0" xfId="0"/>
    <xf numFmtId="0" fontId="0" fillId="0" borderId="0" xfId="0" applyFill="1" applyBorder="1"/>
    <xf numFmtId="0" fontId="0" fillId="6" borderId="3" xfId="0" applyNumberFormat="1" applyFill="1" applyBorder="1"/>
    <xf numFmtId="0" fontId="0" fillId="0" borderId="0" xfId="0"/>
    <xf numFmtId="0" fontId="2" fillId="0" borderId="0" xfId="0" applyFont="1"/>
    <xf numFmtId="0" fontId="0" fillId="0" borderId="0" xfId="0"/>
  </cellXfs>
  <cellStyles count="1">
    <cellStyle name="Normaali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styles" Target="styles.xml"/><Relationship Id="rId21" Type="http://schemas.openxmlformats.org/officeDocument/2006/relationships/sharedStrings" Target="sharedStrings.xml"/><Relationship Id="rId22" Type="http://schemas.openxmlformats.org/officeDocument/2006/relationships/calcChain" Target="calcChain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theme" Target="theme/theme1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205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1419225</xdr:colOff>
      <xdr:row>3</xdr:row>
      <xdr:rowOff>0</xdr:rowOff>
    </xdr:to>
    <xdr:pic>
      <xdr:nvPicPr>
        <xdr:cNvPr id="102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9525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307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409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512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614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717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819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921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1508125</xdr:colOff>
      <xdr:row>3</xdr:row>
      <xdr:rowOff>3175</xdr:rowOff>
    </xdr:to>
    <xdr:pic>
      <xdr:nvPicPr>
        <xdr:cNvPr id="1024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1126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229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331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433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536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638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741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" enableFormatConditionsCalculation="0"/>
  <dimension ref="A4:H81"/>
  <sheetViews>
    <sheetView workbookViewId="0">
      <selection activeCell="B19" sqref="B19"/>
    </sheetView>
  </sheetViews>
  <sheetFormatPr baseColWidth="10" defaultColWidth="8.83203125" defaultRowHeight="14"/>
  <cols>
    <col min="2" max="2" width="31.1640625" bestFit="1" customWidth="1"/>
    <col min="4" max="4" width="27.5" customWidth="1"/>
    <col min="5" max="5" width="3.33203125" customWidth="1"/>
    <col min="6" max="6" width="36.5" customWidth="1"/>
    <col min="7" max="7" width="3.1640625" customWidth="1"/>
    <col min="8" max="8" width="36.5" customWidth="1"/>
  </cols>
  <sheetData>
    <row r="4" spans="1:8">
      <c r="A4" s="1" t="s">
        <v>10</v>
      </c>
      <c r="B4" s="52" t="s">
        <v>91</v>
      </c>
    </row>
    <row r="5" spans="1:8">
      <c r="A5" s="1" t="s">
        <v>11</v>
      </c>
      <c r="B5" s="10">
        <v>40705</v>
      </c>
    </row>
    <row r="6" spans="1:8">
      <c r="A6" s="1" t="s">
        <v>55</v>
      </c>
      <c r="B6" t="s">
        <v>86</v>
      </c>
    </row>
    <row r="8" spans="1:8">
      <c r="A8" s="53" t="s">
        <v>13</v>
      </c>
      <c r="B8" s="53"/>
      <c r="D8" s="53" t="s">
        <v>57</v>
      </c>
      <c r="E8" s="53"/>
    </row>
    <row r="9" spans="1:8">
      <c r="B9" s="1" t="s">
        <v>29</v>
      </c>
      <c r="C9" s="4"/>
      <c r="D9" s="1" t="s">
        <v>58</v>
      </c>
      <c r="E9" s="1"/>
      <c r="F9" s="1" t="s">
        <v>59</v>
      </c>
      <c r="H9" s="1" t="s">
        <v>60</v>
      </c>
    </row>
    <row r="10" spans="1:8">
      <c r="A10" s="1" t="s">
        <v>14</v>
      </c>
      <c r="B10" s="52" t="s">
        <v>92</v>
      </c>
    </row>
    <row r="11" spans="1:8">
      <c r="A11" s="1" t="s">
        <v>15</v>
      </c>
      <c r="B11" s="52" t="s">
        <v>93</v>
      </c>
    </row>
    <row r="12" spans="1:8">
      <c r="A12" s="1" t="s">
        <v>16</v>
      </c>
      <c r="B12" s="52" t="s">
        <v>94</v>
      </c>
    </row>
    <row r="13" spans="1:8">
      <c r="A13" s="1" t="s">
        <v>17</v>
      </c>
      <c r="B13" s="52" t="s">
        <v>95</v>
      </c>
    </row>
    <row r="14" spans="1:8">
      <c r="A14" s="1" t="s">
        <v>18</v>
      </c>
      <c r="B14" s="52" t="s">
        <v>96</v>
      </c>
    </row>
    <row r="15" spans="1:8">
      <c r="A15" s="1" t="s">
        <v>19</v>
      </c>
      <c r="B15" s="49"/>
    </row>
    <row r="16" spans="1:8">
      <c r="A16" s="1" t="s">
        <v>20</v>
      </c>
      <c r="B16" s="49"/>
    </row>
    <row r="17" spans="1:3">
      <c r="A17" s="1" t="s">
        <v>21</v>
      </c>
      <c r="B17" s="49"/>
    </row>
    <row r="18" spans="1:3">
      <c r="A18" s="1" t="s">
        <v>22</v>
      </c>
      <c r="B18" s="49"/>
    </row>
    <row r="19" spans="1:3">
      <c r="A19" s="1" t="s">
        <v>23</v>
      </c>
    </row>
    <row r="20" spans="1:3">
      <c r="A20" s="1" t="s">
        <v>24</v>
      </c>
    </row>
    <row r="21" spans="1:3">
      <c r="A21" s="1" t="s">
        <v>25</v>
      </c>
    </row>
    <row r="22" spans="1:3">
      <c r="A22" s="1" t="s">
        <v>26</v>
      </c>
    </row>
    <row r="23" spans="1:3">
      <c r="A23" s="1" t="s">
        <v>27</v>
      </c>
    </row>
    <row r="24" spans="1:3">
      <c r="A24" s="1" t="s">
        <v>28</v>
      </c>
    </row>
    <row r="28" spans="1:3">
      <c r="A28" s="1" t="s">
        <v>55</v>
      </c>
      <c r="B28" s="44" t="s">
        <v>75</v>
      </c>
    </row>
    <row r="29" spans="1:3">
      <c r="A29" s="1"/>
      <c r="B29" s="1" t="s">
        <v>56</v>
      </c>
      <c r="C29" s="1" t="s">
        <v>54</v>
      </c>
    </row>
    <row r="30" spans="1:3">
      <c r="A30" s="1" t="s">
        <v>14</v>
      </c>
      <c r="B30" s="44" t="s">
        <v>76</v>
      </c>
      <c r="C30">
        <v>1</v>
      </c>
    </row>
    <row r="31" spans="1:3">
      <c r="A31" s="1" t="s">
        <v>15</v>
      </c>
      <c r="B31" s="44" t="s">
        <v>77</v>
      </c>
      <c r="C31">
        <v>1</v>
      </c>
    </row>
    <row r="32" spans="1:3">
      <c r="A32" s="1" t="s">
        <v>16</v>
      </c>
      <c r="B32" s="44" t="s">
        <v>78</v>
      </c>
      <c r="C32">
        <v>1</v>
      </c>
    </row>
    <row r="33" spans="1:3">
      <c r="A33" s="1" t="s">
        <v>17</v>
      </c>
      <c r="B33" s="44" t="s">
        <v>79</v>
      </c>
      <c r="C33">
        <v>1</v>
      </c>
    </row>
    <row r="34" spans="1:3">
      <c r="A34" s="1" t="s">
        <v>18</v>
      </c>
      <c r="B34" s="44" t="s">
        <v>80</v>
      </c>
      <c r="C34">
        <v>1</v>
      </c>
    </row>
    <row r="35" spans="1:3">
      <c r="A35" s="1" t="s">
        <v>19</v>
      </c>
      <c r="B35" s="44" t="s">
        <v>82</v>
      </c>
      <c r="C35">
        <v>1</v>
      </c>
    </row>
    <row r="36" spans="1:3">
      <c r="A36" s="1" t="s">
        <v>20</v>
      </c>
      <c r="B36" s="44" t="s">
        <v>81</v>
      </c>
      <c r="C36">
        <v>1</v>
      </c>
    </row>
    <row r="37" spans="1:3">
      <c r="A37" s="1" t="s">
        <v>21</v>
      </c>
      <c r="B37" s="44" t="s">
        <v>83</v>
      </c>
      <c r="C37">
        <v>1</v>
      </c>
    </row>
    <row r="38" spans="1:3">
      <c r="A38" s="1" t="s">
        <v>22</v>
      </c>
      <c r="B38" s="44" t="s">
        <v>84</v>
      </c>
      <c r="C38">
        <v>1</v>
      </c>
    </row>
    <row r="39" spans="1:3">
      <c r="A39" s="1" t="s">
        <v>23</v>
      </c>
      <c r="B39" s="44" t="s">
        <v>85</v>
      </c>
      <c r="C39">
        <v>1</v>
      </c>
    </row>
    <row r="40" spans="1:3">
      <c r="A40" s="1" t="s">
        <v>24</v>
      </c>
      <c r="B40" s="29" t="s">
        <v>47</v>
      </c>
      <c r="C40">
        <v>1</v>
      </c>
    </row>
    <row r="43" spans="1:3">
      <c r="A43" s="1" t="s">
        <v>55</v>
      </c>
      <c r="B43" t="s">
        <v>61</v>
      </c>
    </row>
    <row r="44" spans="1:3">
      <c r="A44" s="1"/>
      <c r="B44" s="1" t="s">
        <v>56</v>
      </c>
      <c r="C44" s="1" t="s">
        <v>54</v>
      </c>
    </row>
    <row r="45" spans="1:3">
      <c r="A45" s="1" t="s">
        <v>14</v>
      </c>
      <c r="B45" s="29" t="s">
        <v>89</v>
      </c>
      <c r="C45">
        <v>1</v>
      </c>
    </row>
    <row r="46" spans="1:3">
      <c r="A46" s="1" t="s">
        <v>15</v>
      </c>
      <c r="B46" s="29" t="s">
        <v>90</v>
      </c>
      <c r="C46">
        <v>1</v>
      </c>
    </row>
    <row r="47" spans="1:3">
      <c r="A47" s="1" t="s">
        <v>16</v>
      </c>
      <c r="B47" s="29" t="s">
        <v>0</v>
      </c>
      <c r="C47">
        <v>1</v>
      </c>
    </row>
    <row r="48" spans="1:3">
      <c r="A48" s="1" t="s">
        <v>17</v>
      </c>
      <c r="B48" s="29" t="s">
        <v>1</v>
      </c>
      <c r="C48">
        <v>1</v>
      </c>
    </row>
    <row r="49" spans="1:3">
      <c r="A49" s="1" t="s">
        <v>18</v>
      </c>
      <c r="B49" s="29" t="s">
        <v>2</v>
      </c>
      <c r="C49">
        <v>1</v>
      </c>
    </row>
    <row r="50" spans="1:3">
      <c r="A50" s="1" t="s">
        <v>19</v>
      </c>
      <c r="B50" s="29" t="s">
        <v>3</v>
      </c>
      <c r="C50">
        <v>1</v>
      </c>
    </row>
    <row r="51" spans="1:3">
      <c r="A51" s="1" t="s">
        <v>20</v>
      </c>
      <c r="B51" s="29" t="s">
        <v>4</v>
      </c>
      <c r="C51">
        <v>1</v>
      </c>
    </row>
    <row r="52" spans="1:3">
      <c r="A52" s="1" t="s">
        <v>21</v>
      </c>
      <c r="B52" s="29" t="s">
        <v>5</v>
      </c>
      <c r="C52">
        <v>1</v>
      </c>
    </row>
    <row r="53" spans="1:3">
      <c r="A53" s="1" t="s">
        <v>22</v>
      </c>
      <c r="B53" s="29" t="s">
        <v>6</v>
      </c>
      <c r="C53">
        <v>1</v>
      </c>
    </row>
    <row r="54" spans="1:3">
      <c r="A54" s="1" t="s">
        <v>23</v>
      </c>
      <c r="B54" s="29" t="s">
        <v>47</v>
      </c>
      <c r="C54">
        <v>1</v>
      </c>
    </row>
    <row r="55" spans="1:3">
      <c r="A55" s="1" t="s">
        <v>24</v>
      </c>
      <c r="B55" s="29" t="s">
        <v>47</v>
      </c>
      <c r="C55">
        <v>1</v>
      </c>
    </row>
    <row r="58" spans="1:3">
      <c r="A58" s="1" t="s">
        <v>55</v>
      </c>
      <c r="B58" t="s">
        <v>62</v>
      </c>
    </row>
    <row r="59" spans="1:3">
      <c r="A59" s="1"/>
      <c r="B59" s="1" t="s">
        <v>56</v>
      </c>
      <c r="C59" s="1" t="s">
        <v>54</v>
      </c>
    </row>
    <row r="60" spans="1:3">
      <c r="A60" s="1" t="s">
        <v>14</v>
      </c>
      <c r="B60" s="29" t="s">
        <v>7</v>
      </c>
      <c r="C60">
        <v>1</v>
      </c>
    </row>
    <row r="61" spans="1:3">
      <c r="A61" s="1" t="s">
        <v>15</v>
      </c>
      <c r="B61" s="29" t="s">
        <v>8</v>
      </c>
      <c r="C61">
        <v>1</v>
      </c>
    </row>
    <row r="62" spans="1:3">
      <c r="A62" s="1" t="s">
        <v>16</v>
      </c>
      <c r="B62" s="29" t="s">
        <v>9</v>
      </c>
      <c r="C62">
        <v>1</v>
      </c>
    </row>
    <row r="63" spans="1:3">
      <c r="A63" s="1" t="s">
        <v>17</v>
      </c>
      <c r="B63" s="29" t="s">
        <v>68</v>
      </c>
      <c r="C63">
        <v>1</v>
      </c>
    </row>
    <row r="64" spans="1:3">
      <c r="A64" s="1" t="s">
        <v>18</v>
      </c>
      <c r="B64" s="29" t="s">
        <v>69</v>
      </c>
      <c r="C64">
        <v>1</v>
      </c>
    </row>
    <row r="65" spans="1:3">
      <c r="A65" s="1" t="s">
        <v>19</v>
      </c>
      <c r="B65" s="29" t="s">
        <v>70</v>
      </c>
      <c r="C65">
        <v>1</v>
      </c>
    </row>
    <row r="66" spans="1:3">
      <c r="A66" s="1" t="s">
        <v>20</v>
      </c>
      <c r="B66" s="29" t="s">
        <v>47</v>
      </c>
      <c r="C66">
        <v>1</v>
      </c>
    </row>
    <row r="67" spans="1:3">
      <c r="A67" s="1" t="s">
        <v>21</v>
      </c>
      <c r="B67" s="29" t="s">
        <v>47</v>
      </c>
      <c r="C67">
        <v>1</v>
      </c>
    </row>
    <row r="68" spans="1:3">
      <c r="A68" s="1" t="s">
        <v>22</v>
      </c>
      <c r="B68" s="29" t="s">
        <v>47</v>
      </c>
      <c r="C68">
        <v>1</v>
      </c>
    </row>
    <row r="69" spans="1:3">
      <c r="A69" s="1" t="s">
        <v>23</v>
      </c>
      <c r="B69" s="29" t="s">
        <v>47</v>
      </c>
      <c r="C69">
        <v>1</v>
      </c>
    </row>
    <row r="70" spans="1:3">
      <c r="A70" s="1" t="s">
        <v>24</v>
      </c>
      <c r="B70" s="29" t="s">
        <v>47</v>
      </c>
      <c r="C70">
        <v>1</v>
      </c>
    </row>
    <row r="79" spans="1:3">
      <c r="A79" s="45" t="s">
        <v>87</v>
      </c>
    </row>
    <row r="80" spans="1:3">
      <c r="A80" t="s">
        <v>61</v>
      </c>
    </row>
    <row r="81" spans="1:1">
      <c r="A81" t="s">
        <v>62</v>
      </c>
    </row>
  </sheetData>
  <sheetCalcPr fullCalcOnLoad="1"/>
  <mergeCells count="2">
    <mergeCell ref="A8:B8"/>
    <mergeCell ref="D8:E8"/>
  </mergeCells>
  <phoneticPr fontId="5" type="noConversion"/>
  <dataValidations count="1">
    <dataValidation type="list" allowBlank="1" showInputMessage="1" showErrorMessage="1" sqref="B6">
      <formula1>$A$79:$A$81</formula1>
    </dataValidation>
  </dataValidations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2" enableFormatConditionsCalculation="0"/>
  <dimension ref="A4:J82"/>
  <sheetViews>
    <sheetView tabSelected="1" topLeftCell="A26" workbookViewId="0">
      <selection activeCell="S31" sqref="S31"/>
    </sheetView>
  </sheetViews>
  <sheetFormatPr baseColWidth="10" defaultColWidth="8.83203125" defaultRowHeight="14"/>
  <cols>
    <col min="2" max="2" width="26.83203125" customWidth="1"/>
    <col min="4" max="4" width="12.1640625" bestFit="1" customWidth="1"/>
    <col min="10" max="10" width="12.33203125" bestFit="1" customWidth="1"/>
    <col min="13" max="13" width="14.33203125" bestFit="1" customWidth="1"/>
    <col min="14" max="14" width="6.5" bestFit="1" customWidth="1"/>
    <col min="21" max="21" width="10.33203125" bestFit="1" customWidth="1"/>
  </cols>
  <sheetData>
    <row r="4" spans="1:10">
      <c r="A4" s="1" t="s">
        <v>10</v>
      </c>
      <c r="B4" t="str">
        <f>Kilpailu!B4</f>
        <v>Jämsä</v>
      </c>
      <c r="C4" s="1" t="s">
        <v>11</v>
      </c>
      <c r="D4" s="26">
        <f>Kilpailu!B5</f>
        <v>40705</v>
      </c>
      <c r="E4" s="1" t="s">
        <v>12</v>
      </c>
      <c r="F4" s="54" t="str">
        <f>Kilpailu!B6</f>
        <v>F3C-P</v>
      </c>
      <c r="G4" s="54"/>
      <c r="H4" s="54"/>
    </row>
    <row r="5" spans="1:10" s="13" customFormat="1">
      <c r="A5" s="12"/>
      <c r="C5" s="12"/>
      <c r="D5" s="11"/>
      <c r="E5" s="12"/>
    </row>
    <row r="6" spans="1:10" s="13" customFormat="1">
      <c r="A6" s="20"/>
      <c r="B6" s="21" t="s">
        <v>65</v>
      </c>
      <c r="C6" s="20"/>
      <c r="D6" s="20"/>
      <c r="E6" s="20"/>
      <c r="F6" s="20"/>
      <c r="G6" s="20"/>
      <c r="H6" s="20"/>
      <c r="I6" s="20"/>
      <c r="J6" s="21" t="s">
        <v>66</v>
      </c>
    </row>
    <row r="7" spans="1:10" s="13" customFormat="1">
      <c r="A7" s="20"/>
      <c r="B7" s="20" t="s">
        <v>47</v>
      </c>
      <c r="C7" s="21" t="s">
        <v>34</v>
      </c>
      <c r="D7" s="21" t="s">
        <v>44</v>
      </c>
      <c r="E7" s="21" t="s">
        <v>48</v>
      </c>
      <c r="F7" s="21" t="s">
        <v>49</v>
      </c>
      <c r="G7" s="21" t="s">
        <v>50</v>
      </c>
      <c r="H7" s="21" t="s">
        <v>51</v>
      </c>
      <c r="I7" s="21" t="s">
        <v>52</v>
      </c>
      <c r="J7" s="21" t="s">
        <v>53</v>
      </c>
    </row>
    <row r="8" spans="1:10">
      <c r="A8" s="21" t="s">
        <v>14</v>
      </c>
      <c r="B8" s="20" t="str">
        <f>Kilpailu!B$10</f>
        <v>Jukka</v>
      </c>
      <c r="C8" s="20">
        <f>SUM(C28,C48,C68)-'1'!D10</f>
        <v>377.5</v>
      </c>
      <c r="D8" s="22">
        <f>SUM(D28,D48,D68)-'1'!E10</f>
        <v>1572.955360052134</v>
      </c>
      <c r="E8" s="20">
        <f t="shared" ref="E8:I14" si="0">SUM(E28,E48,E68)</f>
        <v>203</v>
      </c>
      <c r="F8" s="20">
        <f t="shared" si="0"/>
        <v>189.5</v>
      </c>
      <c r="G8" s="20">
        <f t="shared" si="0"/>
        <v>167.5</v>
      </c>
      <c r="H8" s="20">
        <f t="shared" si="0"/>
        <v>0</v>
      </c>
      <c r="I8" s="20">
        <f t="shared" si="0"/>
        <v>300</v>
      </c>
      <c r="J8" s="22">
        <f t="shared" ref="J8:J14" si="1">LARGE(D$8:D$22,1)-D8</f>
        <v>427.04463994786624</v>
      </c>
    </row>
    <row r="9" spans="1:10">
      <c r="A9" s="21" t="s">
        <v>15</v>
      </c>
      <c r="B9" s="20" t="str">
        <f>Kilpailu!B$11</f>
        <v>Sami</v>
      </c>
      <c r="C9" s="20">
        <f>SUM(C29,C49,C69)-'2'!D10</f>
        <v>308.5</v>
      </c>
      <c r="D9" s="22">
        <f>SUM(D29,D49,D69)-'2'!E10</f>
        <v>1283.0889540566959</v>
      </c>
      <c r="E9" s="20">
        <f t="shared" si="0"/>
        <v>174.5</v>
      </c>
      <c r="F9" s="20">
        <f t="shared" si="0"/>
        <v>125.5</v>
      </c>
      <c r="G9" s="20">
        <f t="shared" si="0"/>
        <v>135</v>
      </c>
      <c r="H9" s="20">
        <f t="shared" si="0"/>
        <v>0</v>
      </c>
      <c r="I9" s="20">
        <f t="shared" si="0"/>
        <v>300</v>
      </c>
      <c r="J9" s="22">
        <f t="shared" si="1"/>
        <v>716.91104594330432</v>
      </c>
    </row>
    <row r="10" spans="1:10">
      <c r="A10" s="21" t="s">
        <v>16</v>
      </c>
      <c r="B10" s="20" t="str">
        <f>Kilpailu!B$12</f>
        <v>Juho</v>
      </c>
      <c r="C10" s="20">
        <f>SUM(C30,C50,C70)-'3'!D10</f>
        <v>475.5</v>
      </c>
      <c r="D10" s="22">
        <f>SUM(D30,D50,D70)-'3'!E10</f>
        <v>1975.7575757575755</v>
      </c>
      <c r="E10" s="20">
        <f t="shared" si="0"/>
        <v>251</v>
      </c>
      <c r="F10" s="20">
        <f t="shared" si="0"/>
        <v>235.5</v>
      </c>
      <c r="G10" s="20">
        <f t="shared" si="0"/>
        <v>221.5</v>
      </c>
      <c r="H10" s="20">
        <f t="shared" si="0"/>
        <v>0</v>
      </c>
      <c r="I10" s="20">
        <f t="shared" si="0"/>
        <v>300</v>
      </c>
      <c r="J10" s="22">
        <f t="shared" si="1"/>
        <v>24.242424242424704</v>
      </c>
    </row>
    <row r="11" spans="1:10">
      <c r="A11" s="21" t="s">
        <v>17</v>
      </c>
      <c r="B11" s="20" t="str">
        <f>Kilpailu!B$13</f>
        <v>Olli-Pekka</v>
      </c>
      <c r="C11" s="20">
        <f>SUM(C31,C51,C71)-'4'!D10</f>
        <v>321</v>
      </c>
      <c r="D11" s="22">
        <f>SUM(D31,D51,D71)-'4'!E10</f>
        <v>1339.3287715868362</v>
      </c>
      <c r="E11" s="20">
        <f t="shared" si="0"/>
        <v>170</v>
      </c>
      <c r="F11" s="20">
        <f t="shared" si="0"/>
        <v>156</v>
      </c>
      <c r="G11" s="20">
        <f t="shared" si="0"/>
        <v>148</v>
      </c>
      <c r="H11" s="20">
        <f t="shared" si="0"/>
        <v>0</v>
      </c>
      <c r="I11" s="20">
        <f t="shared" si="0"/>
        <v>300</v>
      </c>
      <c r="J11" s="22">
        <f t="shared" si="1"/>
        <v>660.67122841316404</v>
      </c>
    </row>
    <row r="12" spans="1:10">
      <c r="A12" s="21" t="s">
        <v>18</v>
      </c>
      <c r="B12" s="20" t="str">
        <f>Kilpailu!B$14</f>
        <v>Anssi</v>
      </c>
      <c r="C12" s="20">
        <f>SUM(C32,C52,C72)-'5'!D10</f>
        <v>492</v>
      </c>
      <c r="D12" s="22">
        <f>SUM(D32,D52,D72)-'5'!E10</f>
        <v>2000.0000000000002</v>
      </c>
      <c r="E12" s="20">
        <f t="shared" si="0"/>
        <v>248.5</v>
      </c>
      <c r="F12" s="20">
        <f t="shared" si="0"/>
        <v>247</v>
      </c>
      <c r="G12" s="20">
        <f t="shared" si="0"/>
        <v>221.5</v>
      </c>
      <c r="H12" s="20">
        <f t="shared" si="0"/>
        <v>0</v>
      </c>
      <c r="I12" s="20">
        <f t="shared" si="0"/>
        <v>300</v>
      </c>
      <c r="J12" s="22">
        <f t="shared" si="1"/>
        <v>0</v>
      </c>
    </row>
    <row r="13" spans="1:10">
      <c r="A13" s="21" t="s">
        <v>19</v>
      </c>
      <c r="B13" s="20">
        <f>Kilpailu!B$15</f>
        <v>0</v>
      </c>
      <c r="C13" s="20">
        <f>SUM(C33,C53,C73)-'6'!D10</f>
        <v>0</v>
      </c>
      <c r="D13" s="22">
        <f>SUM(D33,D53,D73)-'6'!E10</f>
        <v>0</v>
      </c>
      <c r="E13" s="20">
        <f t="shared" si="0"/>
        <v>0</v>
      </c>
      <c r="F13" s="20">
        <f t="shared" si="0"/>
        <v>0</v>
      </c>
      <c r="G13" s="20">
        <f t="shared" si="0"/>
        <v>0</v>
      </c>
      <c r="H13" s="20">
        <f t="shared" si="0"/>
        <v>0</v>
      </c>
      <c r="I13" s="20">
        <f t="shared" si="0"/>
        <v>300</v>
      </c>
      <c r="J13" s="22">
        <f t="shared" si="1"/>
        <v>2000.0000000000002</v>
      </c>
    </row>
    <row r="14" spans="1:10">
      <c r="A14" s="21" t="s">
        <v>20</v>
      </c>
      <c r="B14" s="20">
        <f>Kilpailu!B$16</f>
        <v>0</v>
      </c>
      <c r="C14" s="20">
        <f>SUM(C34,C54,C74)-'7'!D10</f>
        <v>0</v>
      </c>
      <c r="D14" s="22">
        <f>SUM(D34,D54,D74)-'7'!E10</f>
        <v>0</v>
      </c>
      <c r="E14" s="20">
        <f t="shared" si="0"/>
        <v>0</v>
      </c>
      <c r="F14" s="20">
        <f t="shared" si="0"/>
        <v>0</v>
      </c>
      <c r="G14" s="20">
        <f t="shared" si="0"/>
        <v>0</v>
      </c>
      <c r="H14" s="20">
        <f t="shared" si="0"/>
        <v>0</v>
      </c>
      <c r="I14" s="20">
        <f t="shared" si="0"/>
        <v>300</v>
      </c>
      <c r="J14" s="22">
        <f t="shared" si="1"/>
        <v>2000.0000000000002</v>
      </c>
    </row>
    <row r="15" spans="1:10">
      <c r="A15" s="21" t="s">
        <v>21</v>
      </c>
      <c r="B15" s="20">
        <f>Kilpailu!B$17</f>
        <v>0</v>
      </c>
      <c r="C15" s="20">
        <f>SUM(C35,C55,C75)-'8'!D10</f>
        <v>0</v>
      </c>
      <c r="D15" s="22">
        <f>SUM(D35,D55,D75)-'8'!E10</f>
        <v>0</v>
      </c>
      <c r="E15" s="20">
        <f t="shared" ref="E15:I22" si="2">SUM(E35,E55,E75)</f>
        <v>0</v>
      </c>
      <c r="F15" s="20">
        <f t="shared" si="2"/>
        <v>0</v>
      </c>
      <c r="G15" s="20">
        <f t="shared" si="2"/>
        <v>0</v>
      </c>
      <c r="H15" s="20">
        <f t="shared" si="2"/>
        <v>0</v>
      </c>
      <c r="I15" s="20">
        <f t="shared" si="2"/>
        <v>300</v>
      </c>
      <c r="J15" s="22">
        <f t="shared" ref="J15:J22" si="3">LARGE(D$8:D$22,1)-D15</f>
        <v>2000.0000000000002</v>
      </c>
    </row>
    <row r="16" spans="1:10">
      <c r="A16" s="21" t="s">
        <v>22</v>
      </c>
      <c r="B16" s="20">
        <f>Kilpailu!B$18</f>
        <v>0</v>
      </c>
      <c r="C16" s="20">
        <f>SUM(C36,C56,C76)-'9'!D10</f>
        <v>0</v>
      </c>
      <c r="D16" s="22">
        <f>SUM(D36,D56,D76)-'9'!E10</f>
        <v>0</v>
      </c>
      <c r="E16" s="20">
        <f t="shared" si="2"/>
        <v>0</v>
      </c>
      <c r="F16" s="20">
        <f t="shared" si="2"/>
        <v>0</v>
      </c>
      <c r="G16" s="20">
        <f t="shared" si="2"/>
        <v>0</v>
      </c>
      <c r="H16" s="20">
        <f t="shared" si="2"/>
        <v>0</v>
      </c>
      <c r="I16" s="20">
        <f t="shared" si="2"/>
        <v>300</v>
      </c>
      <c r="J16" s="22">
        <f t="shared" si="3"/>
        <v>2000.0000000000002</v>
      </c>
    </row>
    <row r="17" spans="1:10">
      <c r="A17" s="21" t="s">
        <v>23</v>
      </c>
      <c r="B17" s="20">
        <f>Kilpailu!B$19</f>
        <v>0</v>
      </c>
      <c r="C17" s="20">
        <f t="shared" ref="C17:C22" si="4">SUM(C37,C57,C77)</f>
        <v>0</v>
      </c>
      <c r="D17" s="22">
        <f t="shared" ref="D17:D22" si="5">SUM(D37,D57,D77)</f>
        <v>0</v>
      </c>
      <c r="E17" s="20">
        <f t="shared" si="2"/>
        <v>0</v>
      </c>
      <c r="F17" s="20">
        <f t="shared" si="2"/>
        <v>0</v>
      </c>
      <c r="G17" s="20">
        <f t="shared" si="2"/>
        <v>0</v>
      </c>
      <c r="H17" s="20">
        <f t="shared" si="2"/>
        <v>0</v>
      </c>
      <c r="I17" s="20">
        <f t="shared" si="2"/>
        <v>0</v>
      </c>
      <c r="J17" s="22">
        <f t="shared" si="3"/>
        <v>2000.0000000000002</v>
      </c>
    </row>
    <row r="18" spans="1:10">
      <c r="A18" s="21" t="s">
        <v>24</v>
      </c>
      <c r="B18" s="20">
        <f>Kilpailu!B$20</f>
        <v>0</v>
      </c>
      <c r="C18" s="20">
        <f t="shared" si="4"/>
        <v>0</v>
      </c>
      <c r="D18" s="22">
        <f t="shared" si="5"/>
        <v>0</v>
      </c>
      <c r="E18" s="20">
        <f t="shared" si="2"/>
        <v>0</v>
      </c>
      <c r="F18" s="20">
        <f t="shared" si="2"/>
        <v>0</v>
      </c>
      <c r="G18" s="20">
        <f t="shared" si="2"/>
        <v>0</v>
      </c>
      <c r="H18" s="20">
        <f t="shared" si="2"/>
        <v>0</v>
      </c>
      <c r="I18" s="20">
        <f t="shared" si="2"/>
        <v>0</v>
      </c>
      <c r="J18" s="22">
        <f t="shared" si="3"/>
        <v>2000.0000000000002</v>
      </c>
    </row>
    <row r="19" spans="1:10">
      <c r="A19" s="21" t="s">
        <v>25</v>
      </c>
      <c r="B19" s="20">
        <f>Kilpailu!B$21</f>
        <v>0</v>
      </c>
      <c r="C19" s="20">
        <f t="shared" si="4"/>
        <v>0</v>
      </c>
      <c r="D19" s="22">
        <f t="shared" si="5"/>
        <v>0</v>
      </c>
      <c r="E19" s="20">
        <f t="shared" si="2"/>
        <v>0</v>
      </c>
      <c r="F19" s="20">
        <f t="shared" si="2"/>
        <v>0</v>
      </c>
      <c r="G19" s="20">
        <f t="shared" si="2"/>
        <v>0</v>
      </c>
      <c r="H19" s="20">
        <f t="shared" si="2"/>
        <v>0</v>
      </c>
      <c r="I19" s="20">
        <f t="shared" si="2"/>
        <v>0</v>
      </c>
      <c r="J19" s="22">
        <f t="shared" si="3"/>
        <v>2000.0000000000002</v>
      </c>
    </row>
    <row r="20" spans="1:10">
      <c r="A20" s="21" t="s">
        <v>26</v>
      </c>
      <c r="B20" s="20">
        <f>Kilpailu!B$22</f>
        <v>0</v>
      </c>
      <c r="C20" s="20">
        <f t="shared" si="4"/>
        <v>0</v>
      </c>
      <c r="D20" s="22">
        <f t="shared" si="5"/>
        <v>0</v>
      </c>
      <c r="E20" s="20">
        <f t="shared" si="2"/>
        <v>0</v>
      </c>
      <c r="F20" s="20">
        <f t="shared" si="2"/>
        <v>0</v>
      </c>
      <c r="G20" s="20">
        <f t="shared" si="2"/>
        <v>0</v>
      </c>
      <c r="H20" s="20">
        <f t="shared" si="2"/>
        <v>0</v>
      </c>
      <c r="I20" s="20">
        <f t="shared" si="2"/>
        <v>0</v>
      </c>
      <c r="J20" s="22">
        <f t="shared" si="3"/>
        <v>2000.0000000000002</v>
      </c>
    </row>
    <row r="21" spans="1:10">
      <c r="A21" s="21" t="s">
        <v>27</v>
      </c>
      <c r="B21" s="20">
        <f>Kilpailu!B$23</f>
        <v>0</v>
      </c>
      <c r="C21" s="20">
        <f t="shared" si="4"/>
        <v>0</v>
      </c>
      <c r="D21" s="22">
        <f t="shared" si="5"/>
        <v>0</v>
      </c>
      <c r="E21" s="20">
        <f t="shared" si="2"/>
        <v>0</v>
      </c>
      <c r="F21" s="20">
        <f t="shared" si="2"/>
        <v>0</v>
      </c>
      <c r="G21" s="20">
        <f t="shared" si="2"/>
        <v>0</v>
      </c>
      <c r="H21" s="20">
        <f t="shared" si="2"/>
        <v>0</v>
      </c>
      <c r="I21" s="20">
        <f t="shared" si="2"/>
        <v>0</v>
      </c>
      <c r="J21" s="22">
        <f t="shared" si="3"/>
        <v>2000.0000000000002</v>
      </c>
    </row>
    <row r="22" spans="1:10">
      <c r="A22" s="21" t="s">
        <v>28</v>
      </c>
      <c r="B22" s="20">
        <f>Kilpailu!B$24</f>
        <v>0</v>
      </c>
      <c r="C22" s="20">
        <f t="shared" si="4"/>
        <v>0</v>
      </c>
      <c r="D22" s="22">
        <f t="shared" si="5"/>
        <v>0</v>
      </c>
      <c r="E22" s="20">
        <f t="shared" si="2"/>
        <v>0</v>
      </c>
      <c r="F22" s="20">
        <f t="shared" si="2"/>
        <v>0</v>
      </c>
      <c r="G22" s="20">
        <f t="shared" si="2"/>
        <v>0</v>
      </c>
      <c r="H22" s="20">
        <f t="shared" si="2"/>
        <v>0</v>
      </c>
      <c r="I22" s="20">
        <f t="shared" si="2"/>
        <v>0</v>
      </c>
      <c r="J22" s="22">
        <f t="shared" si="3"/>
        <v>2000.0000000000002</v>
      </c>
    </row>
    <row r="23" spans="1:10">
      <c r="A23" s="12"/>
      <c r="B23" s="13"/>
      <c r="C23" s="12"/>
      <c r="D23" s="11"/>
      <c r="E23" s="12"/>
      <c r="F23" s="13"/>
      <c r="G23" s="13"/>
      <c r="H23" s="13"/>
      <c r="I23" s="13"/>
      <c r="J23" s="13"/>
    </row>
    <row r="24" spans="1:10">
      <c r="A24" s="12"/>
      <c r="B24" s="13"/>
      <c r="C24" s="12"/>
      <c r="D24" s="11"/>
      <c r="E24" s="12"/>
      <c r="F24" s="13"/>
      <c r="G24" s="13"/>
      <c r="H24" s="13"/>
      <c r="I24" s="13"/>
      <c r="J24" s="13"/>
    </row>
    <row r="26" spans="1:10">
      <c r="A26" s="6"/>
      <c r="B26" s="5" t="s">
        <v>38</v>
      </c>
      <c r="C26" s="6"/>
      <c r="D26" s="6"/>
      <c r="E26" s="6"/>
      <c r="F26" s="6"/>
      <c r="G26" s="6"/>
      <c r="H26" s="6"/>
      <c r="I26" s="6"/>
      <c r="J26" s="5" t="s">
        <v>67</v>
      </c>
    </row>
    <row r="27" spans="1:10">
      <c r="A27" s="6"/>
      <c r="B27" s="6" t="s">
        <v>47</v>
      </c>
      <c r="C27" s="5" t="s">
        <v>34</v>
      </c>
      <c r="D27" s="5" t="s">
        <v>44</v>
      </c>
      <c r="E27" s="5" t="s">
        <v>48</v>
      </c>
      <c r="F27" s="5" t="s">
        <v>49</v>
      </c>
      <c r="G27" s="5" t="s">
        <v>50</v>
      </c>
      <c r="H27" s="5" t="s">
        <v>51</v>
      </c>
      <c r="I27" s="5" t="s">
        <v>52</v>
      </c>
      <c r="J27" s="5" t="s">
        <v>53</v>
      </c>
    </row>
    <row r="28" spans="1:10">
      <c r="A28" s="5" t="s">
        <v>14</v>
      </c>
      <c r="B28" s="6" t="str">
        <f>Kilpailu!B$10</f>
        <v>Jukka</v>
      </c>
      <c r="C28" s="6">
        <f>'1'!D$5</f>
        <v>194.5</v>
      </c>
      <c r="D28" s="17">
        <f>C28/LARGE(C$28:C$42,1)*1000</f>
        <v>785.8585858585858</v>
      </c>
      <c r="E28" s="6">
        <f>'1'!C$26</f>
        <v>68.5</v>
      </c>
      <c r="F28" s="6">
        <f>'1'!D$26</f>
        <v>68</v>
      </c>
      <c r="G28" s="6">
        <f>'1'!E$26</f>
        <v>58</v>
      </c>
      <c r="H28" s="6">
        <f>'1'!F$26</f>
        <v>0</v>
      </c>
      <c r="I28" s="6">
        <f>'1'!G$26</f>
        <v>100</v>
      </c>
      <c r="J28" s="6">
        <f>LARGE(C$28:C$42,1)-C28</f>
        <v>53</v>
      </c>
    </row>
    <row r="29" spans="1:10">
      <c r="A29" s="5" t="s">
        <v>15</v>
      </c>
      <c r="B29" s="6" t="str">
        <f>Kilpailu!B$11</f>
        <v>Sami</v>
      </c>
      <c r="C29" s="6">
        <f>'2'!D$5</f>
        <v>168</v>
      </c>
      <c r="D29" s="17">
        <f t="shared" ref="D29:D42" si="6">C29/LARGE(C$28:C$42,1)*1000</f>
        <v>678.78787878787887</v>
      </c>
      <c r="E29" s="6">
        <f>'2'!C$26</f>
        <v>64</v>
      </c>
      <c r="F29" s="6">
        <f>'2'!D$26</f>
        <v>53</v>
      </c>
      <c r="G29" s="6">
        <f>'2'!E$26</f>
        <v>51</v>
      </c>
      <c r="H29" s="6">
        <f>'2'!F$26</f>
        <v>0</v>
      </c>
      <c r="I29" s="6">
        <f>'2'!G$26</f>
        <v>100</v>
      </c>
      <c r="J29" s="6">
        <f t="shared" ref="J29:J42" si="7">LARGE(C$28:C$42,1)-C29</f>
        <v>79.5</v>
      </c>
    </row>
    <row r="30" spans="1:10">
      <c r="A30" s="5" t="s">
        <v>16</v>
      </c>
      <c r="B30" s="6" t="str">
        <f>Kilpailu!B$12</f>
        <v>Juho</v>
      </c>
      <c r="C30" s="6">
        <f>'3'!D$5</f>
        <v>241.5</v>
      </c>
      <c r="D30" s="17">
        <f t="shared" si="6"/>
        <v>975.75757575757575</v>
      </c>
      <c r="E30" s="6">
        <f>'3'!C$26</f>
        <v>86</v>
      </c>
      <c r="F30" s="6">
        <f>'3'!D$26</f>
        <v>78</v>
      </c>
      <c r="G30" s="6">
        <f>'3'!E$26</f>
        <v>77.5</v>
      </c>
      <c r="H30" s="6">
        <f>'3'!F$26</f>
        <v>0</v>
      </c>
      <c r="I30" s="6">
        <f>'3'!G$26</f>
        <v>100</v>
      </c>
      <c r="J30" s="6">
        <f t="shared" si="7"/>
        <v>6</v>
      </c>
    </row>
    <row r="31" spans="1:10">
      <c r="A31" s="5" t="s">
        <v>17</v>
      </c>
      <c r="B31" s="6" t="str">
        <f>Kilpailu!B$13</f>
        <v>Olli-Pekka</v>
      </c>
      <c r="C31" s="6">
        <f>'4'!D$5</f>
        <v>158.5</v>
      </c>
      <c r="D31" s="17">
        <f t="shared" si="6"/>
        <v>640.40404040404042</v>
      </c>
      <c r="E31" s="6">
        <f>'4'!C$26</f>
        <v>56</v>
      </c>
      <c r="F31" s="6">
        <f>'4'!D$26</f>
        <v>51.5</v>
      </c>
      <c r="G31" s="6">
        <f>'4'!E$26</f>
        <v>51</v>
      </c>
      <c r="H31" s="6">
        <f>'4'!F$26</f>
        <v>0</v>
      </c>
      <c r="I31" s="6">
        <f>'4'!G$26</f>
        <v>100</v>
      </c>
      <c r="J31" s="6">
        <f t="shared" si="7"/>
        <v>89</v>
      </c>
    </row>
    <row r="32" spans="1:10">
      <c r="A32" s="5" t="s">
        <v>18</v>
      </c>
      <c r="B32" s="6" t="str">
        <f>Kilpailu!B$14</f>
        <v>Anssi</v>
      </c>
      <c r="C32" s="6">
        <f>'5'!D$5</f>
        <v>247.5</v>
      </c>
      <c r="D32" s="17">
        <f t="shared" si="6"/>
        <v>1000</v>
      </c>
      <c r="E32" s="6">
        <f>'5'!C$26</f>
        <v>85.5</v>
      </c>
      <c r="F32" s="6">
        <f>'5'!D$26</f>
        <v>83</v>
      </c>
      <c r="G32" s="6">
        <f>'5'!E$26</f>
        <v>79</v>
      </c>
      <c r="H32" s="6">
        <f>'5'!F$26</f>
        <v>0</v>
      </c>
      <c r="I32" s="6">
        <f>'5'!G$26</f>
        <v>100</v>
      </c>
      <c r="J32" s="6">
        <f t="shared" si="7"/>
        <v>0</v>
      </c>
    </row>
    <row r="33" spans="1:10">
      <c r="A33" s="5" t="s">
        <v>19</v>
      </c>
      <c r="B33" s="6">
        <f>Kilpailu!B$15</f>
        <v>0</v>
      </c>
      <c r="C33" s="6">
        <f>'6'!D$5</f>
        <v>0</v>
      </c>
      <c r="D33" s="17">
        <f t="shared" si="6"/>
        <v>0</v>
      </c>
      <c r="E33" s="6">
        <f>'6'!C$26</f>
        <v>0</v>
      </c>
      <c r="F33" s="6">
        <f>'6'!D$26</f>
        <v>0</v>
      </c>
      <c r="G33" s="6">
        <f>'6'!E$26</f>
        <v>0</v>
      </c>
      <c r="H33" s="6">
        <f>'6'!F$26</f>
        <v>0</v>
      </c>
      <c r="I33" s="6">
        <f>'6'!G$26</f>
        <v>100</v>
      </c>
      <c r="J33" s="6">
        <f t="shared" si="7"/>
        <v>247.5</v>
      </c>
    </row>
    <row r="34" spans="1:10">
      <c r="A34" s="5" t="s">
        <v>20</v>
      </c>
      <c r="B34" s="6">
        <f>Kilpailu!B$16</f>
        <v>0</v>
      </c>
      <c r="C34" s="6">
        <f>'7'!D$5</f>
        <v>0</v>
      </c>
      <c r="D34" s="17">
        <f t="shared" si="6"/>
        <v>0</v>
      </c>
      <c r="E34" s="6">
        <f>'7'!C$26</f>
        <v>0</v>
      </c>
      <c r="F34" s="6">
        <f>'7'!D$26</f>
        <v>0</v>
      </c>
      <c r="G34" s="6">
        <f>'7'!E$26</f>
        <v>0</v>
      </c>
      <c r="H34" s="6">
        <f>'7'!F$26</f>
        <v>0</v>
      </c>
      <c r="I34" s="6">
        <f>'7'!G$26</f>
        <v>100</v>
      </c>
      <c r="J34" s="6">
        <f t="shared" si="7"/>
        <v>247.5</v>
      </c>
    </row>
    <row r="35" spans="1:10">
      <c r="A35" s="5" t="s">
        <v>21</v>
      </c>
      <c r="B35" s="6">
        <f>Kilpailu!B$17</f>
        <v>0</v>
      </c>
      <c r="C35" s="6">
        <f>'8'!D$5</f>
        <v>0</v>
      </c>
      <c r="D35" s="17">
        <f t="shared" si="6"/>
        <v>0</v>
      </c>
      <c r="E35" s="6">
        <f>'8'!C$26</f>
        <v>0</v>
      </c>
      <c r="F35" s="6">
        <f>'8'!D$26</f>
        <v>0</v>
      </c>
      <c r="G35" s="6">
        <f>'8'!E$26</f>
        <v>0</v>
      </c>
      <c r="H35" s="6">
        <f>'8'!F$26</f>
        <v>0</v>
      </c>
      <c r="I35" s="6">
        <f>'8'!G$26</f>
        <v>100</v>
      </c>
      <c r="J35" s="6">
        <f t="shared" si="7"/>
        <v>247.5</v>
      </c>
    </row>
    <row r="36" spans="1:10">
      <c r="A36" s="5" t="s">
        <v>22</v>
      </c>
      <c r="B36" s="6">
        <f>Kilpailu!B$18</f>
        <v>0</v>
      </c>
      <c r="C36" s="6">
        <f>'9'!D$5</f>
        <v>0</v>
      </c>
      <c r="D36" s="17">
        <f t="shared" si="6"/>
        <v>0</v>
      </c>
      <c r="E36" s="6">
        <f>'9'!C$26</f>
        <v>0</v>
      </c>
      <c r="F36" s="6">
        <f>'9'!D$26</f>
        <v>0</v>
      </c>
      <c r="G36" s="6">
        <f>'9'!E$26</f>
        <v>0</v>
      </c>
      <c r="H36" s="6">
        <f>'9'!F$26</f>
        <v>0</v>
      </c>
      <c r="I36" s="6">
        <f>'9'!G$26</f>
        <v>100</v>
      </c>
      <c r="J36" s="6">
        <f t="shared" si="7"/>
        <v>247.5</v>
      </c>
    </row>
    <row r="37" spans="1:10">
      <c r="A37" s="5" t="s">
        <v>23</v>
      </c>
      <c r="B37" s="6">
        <f>Kilpailu!B$19</f>
        <v>0</v>
      </c>
      <c r="C37" s="6">
        <f>'10'!D$5</f>
        <v>0</v>
      </c>
      <c r="D37" s="17">
        <f t="shared" si="6"/>
        <v>0</v>
      </c>
      <c r="E37" s="6">
        <f>'10'!C$26</f>
        <v>0</v>
      </c>
      <c r="F37" s="6">
        <f>'10'!D$26</f>
        <v>0</v>
      </c>
      <c r="G37" s="6">
        <f>'10'!E$26</f>
        <v>0</v>
      </c>
      <c r="H37" s="6">
        <f>'10'!F$26</f>
        <v>0</v>
      </c>
      <c r="I37" s="6">
        <f>'10'!G$26</f>
        <v>0</v>
      </c>
      <c r="J37" s="6">
        <f t="shared" si="7"/>
        <v>247.5</v>
      </c>
    </row>
    <row r="38" spans="1:10">
      <c r="A38" s="5" t="s">
        <v>24</v>
      </c>
      <c r="B38" s="6">
        <f>Kilpailu!B$20</f>
        <v>0</v>
      </c>
      <c r="C38" s="6">
        <f>'11'!D$5</f>
        <v>0</v>
      </c>
      <c r="D38" s="17">
        <f t="shared" si="6"/>
        <v>0</v>
      </c>
      <c r="E38" s="6">
        <f>'11'!C$26</f>
        <v>0</v>
      </c>
      <c r="F38" s="6">
        <f>'11'!D$26</f>
        <v>0</v>
      </c>
      <c r="G38" s="6">
        <f>'11'!E$26</f>
        <v>0</v>
      </c>
      <c r="H38" s="6">
        <f>'11'!F$26</f>
        <v>0</v>
      </c>
      <c r="I38" s="6">
        <f>'11'!G$26</f>
        <v>0</v>
      </c>
      <c r="J38" s="6">
        <f t="shared" si="7"/>
        <v>247.5</v>
      </c>
    </row>
    <row r="39" spans="1:10">
      <c r="A39" s="5" t="s">
        <v>25</v>
      </c>
      <c r="B39" s="6">
        <f>Kilpailu!B$21</f>
        <v>0</v>
      </c>
      <c r="C39" s="6">
        <f>'12'!D$5</f>
        <v>0</v>
      </c>
      <c r="D39" s="17">
        <f t="shared" si="6"/>
        <v>0</v>
      </c>
      <c r="E39" s="6">
        <f>'12'!C$26</f>
        <v>0</v>
      </c>
      <c r="F39" s="6">
        <f>'12'!D$26</f>
        <v>0</v>
      </c>
      <c r="G39" s="6">
        <f>'12'!E$26</f>
        <v>0</v>
      </c>
      <c r="H39" s="6">
        <f>'12'!F$26</f>
        <v>0</v>
      </c>
      <c r="I39" s="6">
        <f>'12'!G$26</f>
        <v>0</v>
      </c>
      <c r="J39" s="6">
        <f t="shared" si="7"/>
        <v>247.5</v>
      </c>
    </row>
    <row r="40" spans="1:10">
      <c r="A40" s="5" t="s">
        <v>26</v>
      </c>
      <c r="B40" s="6">
        <f>Kilpailu!B$22</f>
        <v>0</v>
      </c>
      <c r="C40" s="6">
        <f>'13'!D$5</f>
        <v>0</v>
      </c>
      <c r="D40" s="17">
        <f t="shared" si="6"/>
        <v>0</v>
      </c>
      <c r="E40" s="6">
        <f>'13'!C$26</f>
        <v>0</v>
      </c>
      <c r="F40" s="6">
        <f>'13'!D$26</f>
        <v>0</v>
      </c>
      <c r="G40" s="6">
        <f>'13'!E$26</f>
        <v>0</v>
      </c>
      <c r="H40" s="6">
        <f>'13'!F$26</f>
        <v>0</v>
      </c>
      <c r="I40" s="6">
        <f>'13'!G$26</f>
        <v>0</v>
      </c>
      <c r="J40" s="6">
        <f t="shared" si="7"/>
        <v>247.5</v>
      </c>
    </row>
    <row r="41" spans="1:10">
      <c r="A41" s="5" t="s">
        <v>27</v>
      </c>
      <c r="B41" s="6">
        <f>Kilpailu!B$23</f>
        <v>0</v>
      </c>
      <c r="C41" s="6">
        <f>'14'!D$5</f>
        <v>0</v>
      </c>
      <c r="D41" s="17">
        <f t="shared" si="6"/>
        <v>0</v>
      </c>
      <c r="E41" s="6">
        <f>'14'!C$26</f>
        <v>0</v>
      </c>
      <c r="F41" s="6">
        <f>'14'!D$26</f>
        <v>0</v>
      </c>
      <c r="G41" s="6">
        <f>'14'!E$26</f>
        <v>0</v>
      </c>
      <c r="H41" s="6">
        <f>'14'!F$26</f>
        <v>0</v>
      </c>
      <c r="I41" s="6">
        <f>'14'!G$26</f>
        <v>0</v>
      </c>
      <c r="J41" s="6">
        <f t="shared" si="7"/>
        <v>247.5</v>
      </c>
    </row>
    <row r="42" spans="1:10">
      <c r="A42" s="5" t="s">
        <v>28</v>
      </c>
      <c r="B42" s="6">
        <f>Kilpailu!B$24</f>
        <v>0</v>
      </c>
      <c r="C42" s="6">
        <f>'15'!D$5</f>
        <v>0</v>
      </c>
      <c r="D42" s="17">
        <f t="shared" si="6"/>
        <v>0</v>
      </c>
      <c r="E42" s="6">
        <f>'15'!C$26</f>
        <v>0</v>
      </c>
      <c r="F42" s="6">
        <f>'15'!D$26</f>
        <v>0</v>
      </c>
      <c r="G42" s="6">
        <f>'15'!E$26</f>
        <v>0</v>
      </c>
      <c r="H42" s="6">
        <f>'15'!F$26</f>
        <v>0</v>
      </c>
      <c r="I42" s="6">
        <f>'15'!G$26</f>
        <v>0</v>
      </c>
      <c r="J42" s="6">
        <f t="shared" si="7"/>
        <v>247.5</v>
      </c>
    </row>
    <row r="46" spans="1:10">
      <c r="A46" s="15"/>
      <c r="B46" s="16" t="s">
        <v>63</v>
      </c>
      <c r="C46" s="15"/>
      <c r="D46" s="15"/>
      <c r="E46" s="15"/>
      <c r="F46" s="15"/>
      <c r="G46" s="15"/>
      <c r="H46" s="15"/>
      <c r="I46" s="15"/>
      <c r="J46" s="16" t="s">
        <v>67</v>
      </c>
    </row>
    <row r="47" spans="1:10">
      <c r="A47" s="15"/>
      <c r="B47" s="15" t="s">
        <v>47</v>
      </c>
      <c r="C47" s="16" t="s">
        <v>34</v>
      </c>
      <c r="D47" s="16" t="s">
        <v>44</v>
      </c>
      <c r="E47" s="16" t="s">
        <v>48</v>
      </c>
      <c r="F47" s="16" t="s">
        <v>49</v>
      </c>
      <c r="G47" s="16" t="s">
        <v>50</v>
      </c>
      <c r="H47" s="16" t="s">
        <v>51</v>
      </c>
      <c r="I47" s="16" t="s">
        <v>52</v>
      </c>
      <c r="J47" s="16" t="s">
        <v>53</v>
      </c>
    </row>
    <row r="48" spans="1:10">
      <c r="A48" s="16" t="s">
        <v>14</v>
      </c>
      <c r="B48" s="15" t="str">
        <f>Kilpailu!B$10</f>
        <v>Jukka</v>
      </c>
      <c r="C48" s="15">
        <f>'1'!D$6</f>
        <v>182.5</v>
      </c>
      <c r="D48" s="18">
        <f>C48/LARGE(C$48:C$62,1)*1000</f>
        <v>746.42126789366046</v>
      </c>
      <c r="E48" s="15">
        <f>'1'!C$42</f>
        <v>69.5</v>
      </c>
      <c r="F48" s="15">
        <f>'1'!D$42</f>
        <v>56</v>
      </c>
      <c r="G48" s="15">
        <f>'1'!E$42</f>
        <v>57</v>
      </c>
      <c r="H48" s="15">
        <f>'1'!F$42</f>
        <v>0</v>
      </c>
      <c r="I48" s="15">
        <f>'1'!G$42</f>
        <v>100</v>
      </c>
      <c r="J48" s="15">
        <f>LARGE(C$48:C$62,1)-C48</f>
        <v>62</v>
      </c>
    </row>
    <row r="49" spans="1:10">
      <c r="A49" s="16" t="s">
        <v>15</v>
      </c>
      <c r="B49" s="15" t="str">
        <f>Kilpailu!B$11</f>
        <v>Sami</v>
      </c>
      <c r="C49" s="15">
        <f>'2'!D$6</f>
        <v>126.5</v>
      </c>
      <c r="D49" s="18">
        <f t="shared" ref="D49:D62" si="8">C49/LARGE(C$48:C$62,1)*1000</f>
        <v>517.38241308793454</v>
      </c>
      <c r="E49" s="15">
        <f>'2'!C$42</f>
        <v>52.5</v>
      </c>
      <c r="F49" s="15">
        <f>'2'!D$42</f>
        <v>32</v>
      </c>
      <c r="G49" s="15">
        <f>'2'!E$42</f>
        <v>42</v>
      </c>
      <c r="H49" s="15">
        <f>'2'!F$42</f>
        <v>0</v>
      </c>
      <c r="I49" s="15">
        <f>'2'!G$42</f>
        <v>100</v>
      </c>
      <c r="J49" s="15">
        <f t="shared" ref="J49:J62" si="9">LARGE(C$48:C$62,1)-C49</f>
        <v>118</v>
      </c>
    </row>
    <row r="50" spans="1:10">
      <c r="A50" s="16" t="s">
        <v>16</v>
      </c>
      <c r="B50" s="15" t="str">
        <f>Kilpailu!B$12</f>
        <v>Juho</v>
      </c>
      <c r="C50" s="15">
        <f>'3'!D$6</f>
        <v>234</v>
      </c>
      <c r="D50" s="18">
        <f t="shared" si="8"/>
        <v>957.05521472392638</v>
      </c>
      <c r="E50" s="15">
        <f>'3'!C$42</f>
        <v>82.5</v>
      </c>
      <c r="F50" s="15">
        <f>'3'!D$42</f>
        <v>79</v>
      </c>
      <c r="G50" s="15">
        <f>'3'!E$42</f>
        <v>72.5</v>
      </c>
      <c r="H50" s="15">
        <f>'3'!F$42</f>
        <v>0</v>
      </c>
      <c r="I50" s="15">
        <f>'3'!G$42</f>
        <v>100</v>
      </c>
      <c r="J50" s="15">
        <f t="shared" si="9"/>
        <v>10.5</v>
      </c>
    </row>
    <row r="51" spans="1:10">
      <c r="A51" s="16" t="s">
        <v>17</v>
      </c>
      <c r="B51" s="15" t="str">
        <f>Kilpailu!B$13</f>
        <v>Olli-Pekka</v>
      </c>
      <c r="C51" s="15">
        <f>'4'!D$6</f>
        <v>153</v>
      </c>
      <c r="D51" s="18">
        <f t="shared" si="8"/>
        <v>625.76687116564426</v>
      </c>
      <c r="E51" s="15">
        <f>'4'!C$42</f>
        <v>56.5</v>
      </c>
      <c r="F51" s="15">
        <f>'4'!D$42</f>
        <v>50</v>
      </c>
      <c r="G51" s="15">
        <f>'4'!E$42</f>
        <v>46.5</v>
      </c>
      <c r="H51" s="15">
        <f>'4'!F$42</f>
        <v>0</v>
      </c>
      <c r="I51" s="15">
        <f>'4'!G$42</f>
        <v>100</v>
      </c>
      <c r="J51" s="15">
        <f t="shared" si="9"/>
        <v>91.5</v>
      </c>
    </row>
    <row r="52" spans="1:10">
      <c r="A52" s="16" t="s">
        <v>18</v>
      </c>
      <c r="B52" s="15" t="str">
        <f>Kilpailu!B$14</f>
        <v>Anssi</v>
      </c>
      <c r="C52" s="15">
        <f>'5'!D$6</f>
        <v>244.5</v>
      </c>
      <c r="D52" s="18">
        <f t="shared" si="8"/>
        <v>1000</v>
      </c>
      <c r="E52" s="15">
        <f>'5'!C$42</f>
        <v>83.5</v>
      </c>
      <c r="F52" s="15">
        <f>'5'!D$42</f>
        <v>86</v>
      </c>
      <c r="G52" s="15">
        <f>'5'!E$42</f>
        <v>75</v>
      </c>
      <c r="H52" s="15">
        <f>'5'!F$42</f>
        <v>0</v>
      </c>
      <c r="I52" s="15">
        <f>'5'!G$42</f>
        <v>100</v>
      </c>
      <c r="J52" s="15">
        <f t="shared" si="9"/>
        <v>0</v>
      </c>
    </row>
    <row r="53" spans="1:10">
      <c r="A53" s="16" t="s">
        <v>19</v>
      </c>
      <c r="B53" s="15">
        <f>Kilpailu!B$15</f>
        <v>0</v>
      </c>
      <c r="C53" s="15">
        <f>'6'!D$6</f>
        <v>0</v>
      </c>
      <c r="D53" s="18">
        <f t="shared" si="8"/>
        <v>0</v>
      </c>
      <c r="E53" s="15">
        <f>'6'!C$42</f>
        <v>0</v>
      </c>
      <c r="F53" s="15">
        <f>'6'!D$42</f>
        <v>0</v>
      </c>
      <c r="G53" s="15">
        <f>'6'!E$42</f>
        <v>0</v>
      </c>
      <c r="H53" s="15">
        <f>'6'!F$42</f>
        <v>0</v>
      </c>
      <c r="I53" s="15">
        <f>'6'!G$42</f>
        <v>100</v>
      </c>
      <c r="J53" s="15">
        <f t="shared" si="9"/>
        <v>244.5</v>
      </c>
    </row>
    <row r="54" spans="1:10">
      <c r="A54" s="16" t="s">
        <v>20</v>
      </c>
      <c r="B54" s="15">
        <f>Kilpailu!B$16</f>
        <v>0</v>
      </c>
      <c r="C54" s="15">
        <f>'7'!D$6</f>
        <v>0</v>
      </c>
      <c r="D54" s="18">
        <f t="shared" si="8"/>
        <v>0</v>
      </c>
      <c r="E54" s="15">
        <f>'7'!C$42</f>
        <v>0</v>
      </c>
      <c r="F54" s="15">
        <f>'7'!D$42</f>
        <v>0</v>
      </c>
      <c r="G54" s="15">
        <f>'7'!E$42</f>
        <v>0</v>
      </c>
      <c r="H54" s="15">
        <f>'7'!F$42</f>
        <v>0</v>
      </c>
      <c r="I54" s="15">
        <f>'7'!G$42</f>
        <v>100</v>
      </c>
      <c r="J54" s="15">
        <f t="shared" si="9"/>
        <v>244.5</v>
      </c>
    </row>
    <row r="55" spans="1:10">
      <c r="A55" s="16" t="s">
        <v>21</v>
      </c>
      <c r="B55" s="15">
        <f>Kilpailu!B$17</f>
        <v>0</v>
      </c>
      <c r="C55" s="15">
        <f>'8'!D$6</f>
        <v>0</v>
      </c>
      <c r="D55" s="18">
        <f t="shared" si="8"/>
        <v>0</v>
      </c>
      <c r="E55" s="15">
        <f>'8'!C$42</f>
        <v>0</v>
      </c>
      <c r="F55" s="15">
        <f>'8'!D$42</f>
        <v>0</v>
      </c>
      <c r="G55" s="15">
        <f>'8'!E$42</f>
        <v>0</v>
      </c>
      <c r="H55" s="15">
        <f>'8'!F$42</f>
        <v>0</v>
      </c>
      <c r="I55" s="15">
        <f>'8'!G$42</f>
        <v>100</v>
      </c>
      <c r="J55" s="15">
        <f t="shared" si="9"/>
        <v>244.5</v>
      </c>
    </row>
    <row r="56" spans="1:10">
      <c r="A56" s="16" t="s">
        <v>22</v>
      </c>
      <c r="B56" s="15">
        <f>Kilpailu!B$18</f>
        <v>0</v>
      </c>
      <c r="C56" s="15">
        <f>'9'!D$6</f>
        <v>0</v>
      </c>
      <c r="D56" s="18">
        <f t="shared" si="8"/>
        <v>0</v>
      </c>
      <c r="E56" s="15">
        <f>'9'!C$42</f>
        <v>0</v>
      </c>
      <c r="F56" s="15">
        <f>'9'!D$42</f>
        <v>0</v>
      </c>
      <c r="G56" s="15">
        <f>'9'!E$42</f>
        <v>0</v>
      </c>
      <c r="H56" s="15">
        <f>'9'!F$42</f>
        <v>0</v>
      </c>
      <c r="I56" s="15">
        <f>'9'!G$42</f>
        <v>100</v>
      </c>
      <c r="J56" s="15">
        <f t="shared" si="9"/>
        <v>244.5</v>
      </c>
    </row>
    <row r="57" spans="1:10">
      <c r="A57" s="16" t="s">
        <v>23</v>
      </c>
      <c r="B57" s="15">
        <f>Kilpailu!B$19</f>
        <v>0</v>
      </c>
      <c r="C57" s="15">
        <f>'10'!D$5</f>
        <v>0</v>
      </c>
      <c r="D57" s="18">
        <f t="shared" si="8"/>
        <v>0</v>
      </c>
      <c r="E57" s="15">
        <f>'10'!C$42</f>
        <v>0</v>
      </c>
      <c r="F57" s="15">
        <f>'10'!D$42</f>
        <v>0</v>
      </c>
      <c r="G57" s="15">
        <f>'10'!E$42</f>
        <v>0</v>
      </c>
      <c r="H57" s="15">
        <f>'10'!F$42</f>
        <v>0</v>
      </c>
      <c r="I57" s="15">
        <f>'10'!G$42</f>
        <v>0</v>
      </c>
      <c r="J57" s="15">
        <f t="shared" si="9"/>
        <v>244.5</v>
      </c>
    </row>
    <row r="58" spans="1:10">
      <c r="A58" s="16" t="s">
        <v>24</v>
      </c>
      <c r="B58" s="15">
        <f>Kilpailu!B$20</f>
        <v>0</v>
      </c>
      <c r="C58" s="15">
        <f>'11'!D$5</f>
        <v>0</v>
      </c>
      <c r="D58" s="18">
        <f t="shared" si="8"/>
        <v>0</v>
      </c>
      <c r="E58" s="15">
        <f>'11'!C$42</f>
        <v>0</v>
      </c>
      <c r="F58" s="15">
        <f>'11'!D$42</f>
        <v>0</v>
      </c>
      <c r="G58" s="15">
        <f>'11'!E$42</f>
        <v>0</v>
      </c>
      <c r="H58" s="15">
        <f>'11'!F$42</f>
        <v>0</v>
      </c>
      <c r="I58" s="15">
        <f>'11'!G$42</f>
        <v>0</v>
      </c>
      <c r="J58" s="15">
        <f t="shared" si="9"/>
        <v>244.5</v>
      </c>
    </row>
    <row r="59" spans="1:10">
      <c r="A59" s="16" t="s">
        <v>25</v>
      </c>
      <c r="B59" s="15">
        <f>Kilpailu!B$21</f>
        <v>0</v>
      </c>
      <c r="C59" s="15">
        <f>'12'!D$5</f>
        <v>0</v>
      </c>
      <c r="D59" s="18">
        <f t="shared" si="8"/>
        <v>0</v>
      </c>
      <c r="E59" s="15">
        <f>'12'!C$42</f>
        <v>0</v>
      </c>
      <c r="F59" s="15">
        <f>'12'!D$42</f>
        <v>0</v>
      </c>
      <c r="G59" s="15">
        <f>'12'!E$42</f>
        <v>0</v>
      </c>
      <c r="H59" s="15">
        <f>'12'!F$42</f>
        <v>0</v>
      </c>
      <c r="I59" s="15">
        <f>'12'!G$42</f>
        <v>0</v>
      </c>
      <c r="J59" s="15">
        <f t="shared" si="9"/>
        <v>244.5</v>
      </c>
    </row>
    <row r="60" spans="1:10">
      <c r="A60" s="16" t="s">
        <v>26</v>
      </c>
      <c r="B60" s="15">
        <f>Kilpailu!B$22</f>
        <v>0</v>
      </c>
      <c r="C60" s="15">
        <f>'13'!D$5</f>
        <v>0</v>
      </c>
      <c r="D60" s="18">
        <f t="shared" si="8"/>
        <v>0</v>
      </c>
      <c r="E60" s="15">
        <f>'13'!C$42</f>
        <v>0</v>
      </c>
      <c r="F60" s="15">
        <f>'13'!D$42</f>
        <v>0</v>
      </c>
      <c r="G60" s="15">
        <f>'13'!E$42</f>
        <v>0</v>
      </c>
      <c r="H60" s="15">
        <f>'13'!F$42</f>
        <v>0</v>
      </c>
      <c r="I60" s="15">
        <f>'13'!G$42</f>
        <v>0</v>
      </c>
      <c r="J60" s="15">
        <f t="shared" si="9"/>
        <v>244.5</v>
      </c>
    </row>
    <row r="61" spans="1:10">
      <c r="A61" s="16" t="s">
        <v>27</v>
      </c>
      <c r="B61" s="15">
        <f>Kilpailu!B$23</f>
        <v>0</v>
      </c>
      <c r="C61" s="15">
        <f>'14'!D$5</f>
        <v>0</v>
      </c>
      <c r="D61" s="18">
        <f t="shared" si="8"/>
        <v>0</v>
      </c>
      <c r="E61" s="15">
        <f>'14'!C$42</f>
        <v>0</v>
      </c>
      <c r="F61" s="15">
        <f>'14'!D$42</f>
        <v>0</v>
      </c>
      <c r="G61" s="15">
        <f>'14'!E$42</f>
        <v>0</v>
      </c>
      <c r="H61" s="15">
        <f>'14'!F$42</f>
        <v>0</v>
      </c>
      <c r="I61" s="15">
        <f>'14'!G$42</f>
        <v>0</v>
      </c>
      <c r="J61" s="15">
        <f t="shared" si="9"/>
        <v>244.5</v>
      </c>
    </row>
    <row r="62" spans="1:10">
      <c r="A62" s="16" t="s">
        <v>28</v>
      </c>
      <c r="B62" s="15">
        <f>Kilpailu!B$24</f>
        <v>0</v>
      </c>
      <c r="C62" s="15">
        <f>'15'!D$5</f>
        <v>0</v>
      </c>
      <c r="D62" s="18">
        <f t="shared" si="8"/>
        <v>0</v>
      </c>
      <c r="E62" s="15">
        <f>'15'!C$42</f>
        <v>0</v>
      </c>
      <c r="F62" s="15">
        <f>'15'!D$42</f>
        <v>0</v>
      </c>
      <c r="G62" s="15">
        <f>'15'!E$42</f>
        <v>0</v>
      </c>
      <c r="H62" s="15">
        <f>'15'!F$42</f>
        <v>0</v>
      </c>
      <c r="I62" s="15">
        <f>'15'!G$42</f>
        <v>0</v>
      </c>
      <c r="J62" s="15">
        <f t="shared" si="9"/>
        <v>244.5</v>
      </c>
    </row>
    <row r="66" spans="1:10">
      <c r="A66" s="9"/>
      <c r="B66" s="8" t="s">
        <v>64</v>
      </c>
      <c r="C66" s="9"/>
      <c r="D66" s="9"/>
      <c r="E66" s="9"/>
      <c r="F66" s="9"/>
      <c r="G66" s="9"/>
      <c r="H66" s="9"/>
      <c r="I66" s="9"/>
      <c r="J66" s="8" t="s">
        <v>67</v>
      </c>
    </row>
    <row r="67" spans="1:10">
      <c r="A67" s="9"/>
      <c r="B67" s="9" t="s">
        <v>47</v>
      </c>
      <c r="C67" s="8" t="s">
        <v>34</v>
      </c>
      <c r="D67" s="8" t="s">
        <v>44</v>
      </c>
      <c r="E67" s="8" t="s">
        <v>48</v>
      </c>
      <c r="F67" s="8" t="s">
        <v>49</v>
      </c>
      <c r="G67" s="8" t="s">
        <v>50</v>
      </c>
      <c r="H67" s="8" t="s">
        <v>51</v>
      </c>
      <c r="I67" s="8" t="s">
        <v>52</v>
      </c>
      <c r="J67" s="8" t="s">
        <v>53</v>
      </c>
    </row>
    <row r="68" spans="1:10">
      <c r="A68" s="8" t="s">
        <v>14</v>
      </c>
      <c r="B68" s="9" t="str">
        <f>Kilpailu!B$10</f>
        <v>Jukka</v>
      </c>
      <c r="C68" s="9">
        <f>'1'!D$7</f>
        <v>183</v>
      </c>
      <c r="D68" s="19">
        <f>IF(LARGE(C$68:C$82,1)*1000=0,0,C68/LARGE(C$68:C$82,1)*1000)</f>
        <v>787.09677419354841</v>
      </c>
      <c r="E68" s="9">
        <f>'1'!C$58</f>
        <v>65</v>
      </c>
      <c r="F68" s="9">
        <f>'1'!D$58</f>
        <v>65.5</v>
      </c>
      <c r="G68" s="9">
        <f>'1'!E$58</f>
        <v>52.5</v>
      </c>
      <c r="H68" s="9">
        <f>'1'!F$58</f>
        <v>0</v>
      </c>
      <c r="I68" s="9">
        <f>'1'!G$58</f>
        <v>100</v>
      </c>
      <c r="J68" s="9">
        <f>LARGE(C$68:C$82,1)-C68</f>
        <v>49.5</v>
      </c>
    </row>
    <row r="69" spans="1:10">
      <c r="A69" s="8" t="s">
        <v>15</v>
      </c>
      <c r="B69" s="9" t="str">
        <f>Kilpailu!B$11</f>
        <v>Sami</v>
      </c>
      <c r="C69" s="9">
        <f>'2'!D$7</f>
        <v>140.5</v>
      </c>
      <c r="D69" s="19">
        <f t="shared" ref="D69:D82" si="10">IF(LARGE(C$68:C$82,1)*1000=0,0,C69/LARGE(C$68:C$82,1)*1000)</f>
        <v>604.30107526881716</v>
      </c>
      <c r="E69" s="9">
        <f>'2'!C$58</f>
        <v>58</v>
      </c>
      <c r="F69" s="9">
        <f>'2'!D58</f>
        <v>40.5</v>
      </c>
      <c r="G69" s="9">
        <f>'2'!E$58</f>
        <v>42</v>
      </c>
      <c r="H69" s="9">
        <f>'2'!F$58</f>
        <v>0</v>
      </c>
      <c r="I69" s="9">
        <f>'2'!G$58</f>
        <v>100</v>
      </c>
      <c r="J69" s="9">
        <f t="shared" ref="J69:J82" si="11">LARGE(C$68:C$82,1)-C69</f>
        <v>92</v>
      </c>
    </row>
    <row r="70" spans="1:10">
      <c r="A70" s="8" t="s">
        <v>16</v>
      </c>
      <c r="B70" s="9" t="str">
        <f>Kilpailu!B$12</f>
        <v>Juho</v>
      </c>
      <c r="C70" s="9">
        <f>'3'!D$7</f>
        <v>232.5</v>
      </c>
      <c r="D70" s="19">
        <f t="shared" si="10"/>
        <v>1000</v>
      </c>
      <c r="E70" s="9">
        <f>'3'!C$58</f>
        <v>82.5</v>
      </c>
      <c r="F70" s="9">
        <f>'3'!D$58</f>
        <v>78.5</v>
      </c>
      <c r="G70" s="9">
        <f>'3'!E$58</f>
        <v>71.5</v>
      </c>
      <c r="H70" s="9">
        <f>'3'!F$58</f>
        <v>0</v>
      </c>
      <c r="I70" s="9">
        <f>'3'!G$58</f>
        <v>100</v>
      </c>
      <c r="J70" s="9">
        <f t="shared" si="11"/>
        <v>0</v>
      </c>
    </row>
    <row r="71" spans="1:10">
      <c r="A71" s="8" t="s">
        <v>17</v>
      </c>
      <c r="B71" s="9" t="str">
        <f>Kilpailu!B$13</f>
        <v>Olli-Pekka</v>
      </c>
      <c r="C71" s="9">
        <f>'4'!D$7</f>
        <v>162.5</v>
      </c>
      <c r="D71" s="19">
        <f t="shared" si="10"/>
        <v>698.92473118279577</v>
      </c>
      <c r="E71" s="9">
        <f>'4'!C$58</f>
        <v>57.5</v>
      </c>
      <c r="F71" s="9">
        <f>'4'!D$58</f>
        <v>54.5</v>
      </c>
      <c r="G71" s="9">
        <f>'4'!E$58</f>
        <v>50.5</v>
      </c>
      <c r="H71" s="9">
        <f>'4'!F$58</f>
        <v>0</v>
      </c>
      <c r="I71" s="9">
        <f>'4'!G$58</f>
        <v>100</v>
      </c>
      <c r="J71" s="9">
        <f t="shared" si="11"/>
        <v>70</v>
      </c>
    </row>
    <row r="72" spans="1:10">
      <c r="A72" s="8" t="s">
        <v>18</v>
      </c>
      <c r="B72" s="9" t="str">
        <f>Kilpailu!B$14</f>
        <v>Anssi</v>
      </c>
      <c r="C72" s="9">
        <f>'5'!D$7</f>
        <v>225</v>
      </c>
      <c r="D72" s="19">
        <f t="shared" si="10"/>
        <v>967.74193548387098</v>
      </c>
      <c r="E72" s="9">
        <f>'5'!C$58</f>
        <v>79.5</v>
      </c>
      <c r="F72" s="9">
        <f>'5'!D$58</f>
        <v>78</v>
      </c>
      <c r="G72" s="9">
        <f>'5'!E$58</f>
        <v>67.5</v>
      </c>
      <c r="H72" s="9">
        <f>'5'!F$58</f>
        <v>0</v>
      </c>
      <c r="I72" s="9">
        <f>'5'!G$58</f>
        <v>100</v>
      </c>
      <c r="J72" s="9">
        <f t="shared" si="11"/>
        <v>7.5</v>
      </c>
    </row>
    <row r="73" spans="1:10">
      <c r="A73" s="8" t="s">
        <v>19</v>
      </c>
      <c r="B73" s="9">
        <f>Kilpailu!B$15</f>
        <v>0</v>
      </c>
      <c r="C73" s="9">
        <f>'6'!D$7</f>
        <v>0</v>
      </c>
      <c r="D73" s="19">
        <f t="shared" si="10"/>
        <v>0</v>
      </c>
      <c r="E73" s="9">
        <f>'6'!C$58</f>
        <v>0</v>
      </c>
      <c r="F73" s="9">
        <f>'6'!D$58</f>
        <v>0</v>
      </c>
      <c r="G73" s="9">
        <f>'6'!E$58</f>
        <v>0</v>
      </c>
      <c r="H73" s="9">
        <f>'6'!F$58</f>
        <v>0</v>
      </c>
      <c r="I73" s="9">
        <f>'6'!G$58</f>
        <v>100</v>
      </c>
      <c r="J73" s="9">
        <f t="shared" si="11"/>
        <v>232.5</v>
      </c>
    </row>
    <row r="74" spans="1:10">
      <c r="A74" s="8" t="s">
        <v>20</v>
      </c>
      <c r="B74" s="9">
        <f>Kilpailu!B$16</f>
        <v>0</v>
      </c>
      <c r="C74" s="9">
        <f>'7'!D$7</f>
        <v>0</v>
      </c>
      <c r="D74" s="19">
        <f t="shared" si="10"/>
        <v>0</v>
      </c>
      <c r="E74" s="9">
        <f>'7'!C$58</f>
        <v>0</v>
      </c>
      <c r="F74" s="9">
        <f>'7'!D$58</f>
        <v>0</v>
      </c>
      <c r="G74" s="9">
        <f>'7'!E$58</f>
        <v>0</v>
      </c>
      <c r="H74" s="9">
        <f>'7'!F$58</f>
        <v>0</v>
      </c>
      <c r="I74" s="9">
        <f>'7'!G$58</f>
        <v>100</v>
      </c>
      <c r="J74" s="9">
        <f t="shared" si="11"/>
        <v>232.5</v>
      </c>
    </row>
    <row r="75" spans="1:10">
      <c r="A75" s="8" t="s">
        <v>21</v>
      </c>
      <c r="B75" s="9">
        <f>Kilpailu!B$17</f>
        <v>0</v>
      </c>
      <c r="C75" s="9">
        <f>'8'!D$7</f>
        <v>0</v>
      </c>
      <c r="D75" s="19">
        <f t="shared" si="10"/>
        <v>0</v>
      </c>
      <c r="E75" s="9">
        <f>'8'!C$58</f>
        <v>0</v>
      </c>
      <c r="F75" s="9">
        <f>'8'!D$58</f>
        <v>0</v>
      </c>
      <c r="G75" s="9">
        <f>'8'!E$58</f>
        <v>0</v>
      </c>
      <c r="H75" s="9">
        <f>'8'!F$58</f>
        <v>0</v>
      </c>
      <c r="I75" s="9">
        <f>'8'!G$58</f>
        <v>100</v>
      </c>
      <c r="J75" s="9">
        <f t="shared" si="11"/>
        <v>232.5</v>
      </c>
    </row>
    <row r="76" spans="1:10">
      <c r="A76" s="8" t="s">
        <v>22</v>
      </c>
      <c r="B76" s="9">
        <f>Kilpailu!B$18</f>
        <v>0</v>
      </c>
      <c r="C76" s="9">
        <f>'9'!D$7</f>
        <v>0</v>
      </c>
      <c r="D76" s="19">
        <f t="shared" si="10"/>
        <v>0</v>
      </c>
      <c r="E76" s="9">
        <f>'9'!C$58</f>
        <v>0</v>
      </c>
      <c r="F76" s="9">
        <f>'9'!D$58</f>
        <v>0</v>
      </c>
      <c r="G76" s="9">
        <f>'9'!E$58</f>
        <v>0</v>
      </c>
      <c r="H76" s="9">
        <f>'9'!F$58</f>
        <v>0</v>
      </c>
      <c r="I76" s="9">
        <f>'9'!G$58</f>
        <v>100</v>
      </c>
      <c r="J76" s="9">
        <f t="shared" si="11"/>
        <v>232.5</v>
      </c>
    </row>
    <row r="77" spans="1:10">
      <c r="A77" s="8" t="s">
        <v>23</v>
      </c>
      <c r="B77" s="9">
        <f>Kilpailu!B$19</f>
        <v>0</v>
      </c>
      <c r="C77" s="9">
        <f>'10'!D$5</f>
        <v>0</v>
      </c>
      <c r="D77" s="19">
        <f t="shared" si="10"/>
        <v>0</v>
      </c>
      <c r="E77" s="9">
        <f>'10'!C$26</f>
        <v>0</v>
      </c>
      <c r="F77" s="9">
        <f>'10'!D$26</f>
        <v>0</v>
      </c>
      <c r="G77" s="9">
        <f>'10'!E$26</f>
        <v>0</v>
      </c>
      <c r="H77" s="9">
        <f>'10'!F$26</f>
        <v>0</v>
      </c>
      <c r="I77" s="9">
        <f>'10'!G$26</f>
        <v>0</v>
      </c>
      <c r="J77" s="9">
        <f t="shared" si="11"/>
        <v>232.5</v>
      </c>
    </row>
    <row r="78" spans="1:10">
      <c r="A78" s="8" t="s">
        <v>24</v>
      </c>
      <c r="B78" s="9">
        <f>Kilpailu!B$20</f>
        <v>0</v>
      </c>
      <c r="C78" s="9">
        <f>'11'!D$5</f>
        <v>0</v>
      </c>
      <c r="D78" s="19">
        <f t="shared" si="10"/>
        <v>0</v>
      </c>
      <c r="E78" s="9">
        <f>'11'!C$26</f>
        <v>0</v>
      </c>
      <c r="F78" s="9">
        <f>'11'!D$26</f>
        <v>0</v>
      </c>
      <c r="G78" s="9">
        <f>'11'!E$26</f>
        <v>0</v>
      </c>
      <c r="H78" s="9">
        <f>'11'!F$26</f>
        <v>0</v>
      </c>
      <c r="I78" s="9">
        <f>'11'!G$26</f>
        <v>0</v>
      </c>
      <c r="J78" s="9">
        <f t="shared" si="11"/>
        <v>232.5</v>
      </c>
    </row>
    <row r="79" spans="1:10">
      <c r="A79" s="8" t="s">
        <v>25</v>
      </c>
      <c r="B79" s="9">
        <f>Kilpailu!B$21</f>
        <v>0</v>
      </c>
      <c r="C79" s="9">
        <f>'12'!D$5</f>
        <v>0</v>
      </c>
      <c r="D79" s="19">
        <f t="shared" si="10"/>
        <v>0</v>
      </c>
      <c r="E79" s="9">
        <f>'12'!C$26</f>
        <v>0</v>
      </c>
      <c r="F79" s="9">
        <f>'12'!D$26</f>
        <v>0</v>
      </c>
      <c r="G79" s="9">
        <f>'12'!E$26</f>
        <v>0</v>
      </c>
      <c r="H79" s="9">
        <f>'12'!F$26</f>
        <v>0</v>
      </c>
      <c r="I79" s="9">
        <f>'12'!G$26</f>
        <v>0</v>
      </c>
      <c r="J79" s="9">
        <f t="shared" si="11"/>
        <v>232.5</v>
      </c>
    </row>
    <row r="80" spans="1:10">
      <c r="A80" s="8" t="s">
        <v>26</v>
      </c>
      <c r="B80" s="9">
        <f>Kilpailu!B$22</f>
        <v>0</v>
      </c>
      <c r="C80" s="9">
        <f>'13'!D$5</f>
        <v>0</v>
      </c>
      <c r="D80" s="19">
        <f t="shared" si="10"/>
        <v>0</v>
      </c>
      <c r="E80" s="9">
        <f>'13'!C$26</f>
        <v>0</v>
      </c>
      <c r="F80" s="9">
        <f>'13'!D$26</f>
        <v>0</v>
      </c>
      <c r="G80" s="9">
        <f>'13'!E$26</f>
        <v>0</v>
      </c>
      <c r="H80" s="9">
        <f>'13'!F$26</f>
        <v>0</v>
      </c>
      <c r="I80" s="9">
        <f>'13'!G$26</f>
        <v>0</v>
      </c>
      <c r="J80" s="9">
        <f t="shared" si="11"/>
        <v>232.5</v>
      </c>
    </row>
    <row r="81" spans="1:10">
      <c r="A81" s="8" t="s">
        <v>27</v>
      </c>
      <c r="B81" s="9">
        <f>Kilpailu!B$23</f>
        <v>0</v>
      </c>
      <c r="C81" s="9">
        <f>'14'!D$5</f>
        <v>0</v>
      </c>
      <c r="D81" s="19">
        <f t="shared" si="10"/>
        <v>0</v>
      </c>
      <c r="E81" s="9">
        <f>'14'!C$26</f>
        <v>0</v>
      </c>
      <c r="F81" s="9">
        <f>'14'!D$26</f>
        <v>0</v>
      </c>
      <c r="G81" s="9">
        <f>'14'!E$26</f>
        <v>0</v>
      </c>
      <c r="H81" s="9">
        <f>'14'!F$26</f>
        <v>0</v>
      </c>
      <c r="I81" s="9">
        <f>'14'!G$26</f>
        <v>0</v>
      </c>
      <c r="J81" s="9">
        <f t="shared" si="11"/>
        <v>232.5</v>
      </c>
    </row>
    <row r="82" spans="1:10">
      <c r="A82" s="8" t="s">
        <v>28</v>
      </c>
      <c r="B82" s="9">
        <f>Kilpailu!B$24</f>
        <v>0</v>
      </c>
      <c r="C82" s="9">
        <f>'15'!D$5</f>
        <v>0</v>
      </c>
      <c r="D82" s="19">
        <f t="shared" si="10"/>
        <v>0</v>
      </c>
      <c r="E82" s="9">
        <f>'15'!C$26</f>
        <v>0</v>
      </c>
      <c r="F82" s="9">
        <f>'15'!D$26</f>
        <v>0</v>
      </c>
      <c r="G82" s="9">
        <f>'15'!E$26</f>
        <v>0</v>
      </c>
      <c r="H82" s="9">
        <f>'15'!F$26</f>
        <v>0</v>
      </c>
      <c r="I82" s="9">
        <f>'15'!G$26</f>
        <v>0</v>
      </c>
      <c r="J82" s="9">
        <f t="shared" si="11"/>
        <v>232.5</v>
      </c>
    </row>
  </sheetData>
  <sheetCalcPr fullCalcOnLoad="1"/>
  <sortState ref="M68:O76">
    <sortCondition descending="1" ref="O69:O76"/>
  </sortState>
  <mergeCells count="1">
    <mergeCell ref="F4:H4"/>
  </mergeCells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3" enableFormatConditionsCalculation="0"/>
  <dimension ref="A4:H58"/>
  <sheetViews>
    <sheetView workbookViewId="0">
      <selection activeCell="J48" sqref="J48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Kilpailu!B10</f>
        <v>Jukka</v>
      </c>
      <c r="C5" s="1" t="s">
        <v>30</v>
      </c>
      <c r="D5">
        <f>SUM(H15:H25)</f>
        <v>194.5</v>
      </c>
      <c r="E5" s="23">
        <f>Tulokset!D28</f>
        <v>785.8585858585858</v>
      </c>
    </row>
    <row r="6" spans="1:8">
      <c r="C6" s="1" t="s">
        <v>32</v>
      </c>
      <c r="D6">
        <f>SUM(C42:G42)-LARGE(C42:G42,1)-SMALL(C42:G42,1)</f>
        <v>182.5</v>
      </c>
      <c r="E6" s="23">
        <f>Tulokset!D48</f>
        <v>746.42126789366046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183</v>
      </c>
      <c r="E7" s="23">
        <f>Tulokset!D68</f>
        <v>787.09677419354841</v>
      </c>
    </row>
    <row r="8" spans="1:8">
      <c r="A8" s="1" t="s">
        <v>11</v>
      </c>
      <c r="B8" s="10">
        <f>Kilpailu!B5</f>
        <v>40705</v>
      </c>
      <c r="E8" s="23"/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560</v>
      </c>
      <c r="E9" s="24">
        <f>SUM(E5:E7)</f>
        <v>2319.3766279457946</v>
      </c>
    </row>
    <row r="10" spans="1:8">
      <c r="C10" s="1" t="s">
        <v>36</v>
      </c>
      <c r="D10" s="3">
        <f>SMALL(D5:D7,1)</f>
        <v>182.5</v>
      </c>
      <c r="E10" s="25">
        <f>SMALL(E5:E7,1)</f>
        <v>746.42126789366046</v>
      </c>
    </row>
    <row r="11" spans="1:8">
      <c r="C11" s="1" t="s">
        <v>37</v>
      </c>
      <c r="D11">
        <f>SUM(D5:D7)-D10</f>
        <v>377.5</v>
      </c>
      <c r="E11" s="23">
        <f>SUM(E5:E7)-E10</f>
        <v>1572.955360052134</v>
      </c>
    </row>
    <row r="14" spans="1:8">
      <c r="A14" s="5" t="s">
        <v>38</v>
      </c>
      <c r="B14" s="6"/>
      <c r="C14" s="5" t="s">
        <v>39</v>
      </c>
      <c r="D14" s="5" t="s">
        <v>88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=Kilpailu!$A$79,Kilpailu!$B$30,IF(Kilpailu!$B$6 =Kilpailu!$A$80,Kilpailu!$B$45,IF(Kilpailu!$B$6 =Kilpailu!$A$81,Kilpailu!$B$60,"")))</f>
        <v>M with 2 half pirouettes on all side</v>
      </c>
      <c r="C15" s="6">
        <v>6.5</v>
      </c>
      <c r="D15" s="6">
        <v>7</v>
      </c>
      <c r="E15" s="6">
        <v>4.5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18</v>
      </c>
    </row>
    <row r="16" spans="1:8">
      <c r="A16" s="5" t="s">
        <v>15</v>
      </c>
      <c r="B16" s="27" t="str">
        <f>IF(Kilpailu!$B$6 =Kilpailu!$A$79,Kilpailu!$B$31,IF(Kilpailu!$B$6 =Kilpailu!$A$80,Kilpailu!$B$46,IF(Kilpailu!$B$6 =Kilpailu!$A$81,Kilpailu!$B$61,"")))</f>
        <v>Semicircle with pirouette</v>
      </c>
      <c r="C16" s="6">
        <v>7</v>
      </c>
      <c r="D16" s="6">
        <v>7.5</v>
      </c>
      <c r="E16" s="6">
        <v>6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20.5</v>
      </c>
    </row>
    <row r="17" spans="1:8">
      <c r="A17" s="5" t="s">
        <v>16</v>
      </c>
      <c r="B17" s="27" t="str">
        <f>IF(Kilpailu!$B$6 =Kilpailu!$A$79,Kilpailu!$B$32,IF(Kilpailu!$B$6 =Kilpailu!$A$80,Kilpailu!$B$47,IF(Kilpailu!$B$6 =Kilpailu!$A$81,Kilpailu!$B$62,"")))</f>
        <v>Diamond 3</v>
      </c>
      <c r="C17" s="6">
        <v>6.5</v>
      </c>
      <c r="D17" s="6">
        <v>7</v>
      </c>
      <c r="E17" s="6">
        <v>5.5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19</v>
      </c>
    </row>
    <row r="18" spans="1:8">
      <c r="A18" s="5" t="s">
        <v>17</v>
      </c>
      <c r="B18" s="27" t="str">
        <f>IF(Kilpailu!$B$6 =Kilpailu!$A$79,Kilpailu!$B$33,IF(Kilpailu!$B$6 =Kilpailu!$A$80,Kilpailu!$B$48,IF(Kilpailu!$B$6 =Kilpailu!$A$81,Kilpailu!$B$63,"")))</f>
        <v>Cuban eight</v>
      </c>
      <c r="C18" s="6">
        <v>7</v>
      </c>
      <c r="D18" s="6">
        <v>7.5</v>
      </c>
      <c r="E18" s="6">
        <v>7.5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22</v>
      </c>
    </row>
    <row r="19" spans="1:8">
      <c r="A19" s="5" t="s">
        <v>18</v>
      </c>
      <c r="B19" s="27" t="str">
        <f>IF(Kilpailu!$B$6 =Kilpailu!$A$79,Kilpailu!$B$34,IF(Kilpailu!$B$6 =Kilpailu!$A$80,Kilpailu!$B$49,IF(Kilpailu!$B$6 =Kilpailu!$A$81,Kilpailu!$B$64,"")))</f>
        <v>Pullpack with backward full roll</v>
      </c>
      <c r="C19" s="6">
        <v>6</v>
      </c>
      <c r="D19" s="6">
        <v>6.5</v>
      </c>
      <c r="E19" s="6">
        <v>5.5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18</v>
      </c>
    </row>
    <row r="20" spans="1:8">
      <c r="A20" s="5" t="s">
        <v>19</v>
      </c>
      <c r="B20" s="27" t="str">
        <f>IF(Kilpailu!$B$6 =Kilpailu!$A$79,Kilpailu!$B$35,IF(Kilpailu!$B$6 =Kilpailu!$A$80,Kilpailu!$B$50,IF(Kilpailu!$B$6 =Kilpailu!$A$81,Kilpailu!$B$65,"")))</f>
        <v>Cobra Roll with pushed flip</v>
      </c>
      <c r="C20" s="6">
        <v>7</v>
      </c>
      <c r="D20" s="6">
        <v>6</v>
      </c>
      <c r="E20" s="6">
        <v>6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19</v>
      </c>
    </row>
    <row r="21" spans="1:8">
      <c r="A21" s="5" t="s">
        <v>20</v>
      </c>
      <c r="B21" s="27" t="str">
        <f>IF(Kilpailu!$B$6 =Kilpailu!$A$79,Kilpailu!$B$36,IF(Kilpailu!$B$6 =Kilpailu!$A$80,Kilpailu!$B$51,IF(Kilpailu!$B$6 =Kilpailu!$A$81,Kilpailu!$B$66,"")))</f>
        <v>Vertical candle</v>
      </c>
      <c r="C21" s="6">
        <v>6</v>
      </c>
      <c r="D21" s="6">
        <v>6</v>
      </c>
      <c r="E21" s="6">
        <v>5.5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17.5</v>
      </c>
    </row>
    <row r="22" spans="1:8">
      <c r="A22" s="5" t="s">
        <v>21</v>
      </c>
      <c r="B22" s="27" t="str">
        <f>IF(Kilpailu!$B$6 =Kilpailu!$A$79,Kilpailu!$B$37,IF(Kilpailu!$B$6 =Kilpailu!$A$80,Kilpailu!$B$52,IF(Kilpailu!$B$6 =Kilpailu!$A$81,Kilpailu!$B$67,"")))</f>
        <v>Opposite 2 point rolls</v>
      </c>
      <c r="C22" s="6">
        <v>7.5</v>
      </c>
      <c r="D22" s="6">
        <v>7</v>
      </c>
      <c r="E22" s="6">
        <v>6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20.5</v>
      </c>
    </row>
    <row r="23" spans="1:8">
      <c r="A23" s="5" t="s">
        <v>22</v>
      </c>
      <c r="B23" s="27" t="str">
        <f>IF(Kilpailu!$B$6 =Kilpailu!$A$79,Kilpailu!$B$38,IF(Kilpailu!$B$6 =Kilpailu!$A$80,Kilpailu!$B$53,IF(Kilpailu!$B$6 =Kilpailu!$A$81,Kilpailu!$B$68,"")))</f>
        <v>Inside loop with pirouette on top</v>
      </c>
      <c r="C23" s="6">
        <v>8.5</v>
      </c>
      <c r="D23" s="6">
        <v>7</v>
      </c>
      <c r="E23" s="6">
        <v>5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20.5</v>
      </c>
    </row>
    <row r="24" spans="1:8">
      <c r="A24" s="5" t="s">
        <v>23</v>
      </c>
      <c r="B24" s="27" t="str">
        <f>IF(Kilpailu!$B$6 =Kilpailu!$A$79,Kilpailu!$B$39,IF(Kilpailu!$B$6 =Kilpailu!$A$80,Kilpailu!$B$54,IF(Kilpailu!$B$6 =Kilpailu!$A$81,Kilpailu!$B$69,"")))</f>
        <v>Autorotation with two 90º turns</v>
      </c>
      <c r="C24" s="6">
        <v>6.5</v>
      </c>
      <c r="D24" s="6">
        <v>6.5</v>
      </c>
      <c r="E24" s="6">
        <v>6.5</v>
      </c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19.5</v>
      </c>
    </row>
    <row r="25" spans="1:8">
      <c r="A25" s="5" t="s">
        <v>24</v>
      </c>
      <c r="B25" s="27" t="str">
        <f>IF(Kilpailu!$B$6 =Kilpailu!$A$79,Kilpailu!$B$40,IF(Kilpailu!$B$6 =Kilpailu!$A$80,Kilpailu!$B$55,IF(Kilpailu!$B$6 =Kilpailu!$A$81,Kilpailu!$B$70,"")))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68.5</v>
      </c>
      <c r="D26" s="6">
        <f>SUM(D15:D25)</f>
        <v>68</v>
      </c>
      <c r="E26" s="6">
        <f>SUM(E15:E25)</f>
        <v>58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=Kilpailu!$A$79,Kilpailu!$B$30,IF(Kilpailu!$B$6 =Kilpailu!$A$80,Kilpailu!$B$45,IF(Kilpailu!$B$6 =Kilpailu!$A$81,Kilpailu!$B$60,"")))</f>
        <v>M with 2 half pirouettes on all side</v>
      </c>
      <c r="C31" s="15">
        <v>6.5</v>
      </c>
      <c r="D31" s="15">
        <v>6.5</v>
      </c>
      <c r="E31" s="15">
        <v>5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18</v>
      </c>
    </row>
    <row r="32" spans="1:8">
      <c r="A32" s="16" t="s">
        <v>15</v>
      </c>
      <c r="B32" s="51" t="str">
        <f>IF(Kilpailu!$B$6 =Kilpailu!$A$79,Kilpailu!$B$31,IF(Kilpailu!$B$6 =Kilpailu!$A$80,Kilpailu!$B$46,IF(Kilpailu!$B$6 =Kilpailu!$A$81,Kilpailu!$B$61,"")))</f>
        <v>Semicircle with pirouette</v>
      </c>
      <c r="C32" s="15">
        <v>7</v>
      </c>
      <c r="D32" s="15">
        <v>6</v>
      </c>
      <c r="E32" s="15">
        <v>6.5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19.5</v>
      </c>
    </row>
    <row r="33" spans="1:8">
      <c r="A33" s="16" t="s">
        <v>16</v>
      </c>
      <c r="B33" s="51" t="str">
        <f>IF(Kilpailu!$B$6 =Kilpailu!$A$79,Kilpailu!$B$32,IF(Kilpailu!$B$6 =Kilpailu!$A$80,Kilpailu!$B$47,IF(Kilpailu!$B$6 =Kilpailu!$A$81,Kilpailu!$B$62,"")))</f>
        <v>Diamond 3</v>
      </c>
      <c r="C33" s="15">
        <v>6.5</v>
      </c>
      <c r="D33" s="15">
        <v>6.5</v>
      </c>
      <c r="E33" s="15">
        <v>5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18</v>
      </c>
    </row>
    <row r="34" spans="1:8">
      <c r="A34" s="16" t="s">
        <v>17</v>
      </c>
      <c r="B34" s="51" t="str">
        <f>IF(Kilpailu!$B$6 =Kilpailu!$A$79,Kilpailu!$B$33,IF(Kilpailu!$B$6 =Kilpailu!$A$80,Kilpailu!$B$48,IF(Kilpailu!$B$6 =Kilpailu!$A$81,Kilpailu!$B$63,"")))</f>
        <v>Cuban eight</v>
      </c>
      <c r="C34" s="15">
        <v>8</v>
      </c>
      <c r="D34" s="15">
        <v>7</v>
      </c>
      <c r="E34" s="15">
        <v>8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23</v>
      </c>
    </row>
    <row r="35" spans="1:8">
      <c r="A35" s="16" t="s">
        <v>18</v>
      </c>
      <c r="B35" s="51" t="str">
        <f>IF(Kilpailu!$B$6 =Kilpailu!$A$79,Kilpailu!$B$34,IF(Kilpailu!$B$6 =Kilpailu!$A$80,Kilpailu!$B$49,IF(Kilpailu!$B$6 =Kilpailu!$A$81,Kilpailu!$B$64,"")))</f>
        <v>Pullpack with backward full roll</v>
      </c>
      <c r="C35" s="15">
        <v>7.5</v>
      </c>
      <c r="D35" s="15">
        <v>7</v>
      </c>
      <c r="E35" s="15">
        <v>7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21.5</v>
      </c>
    </row>
    <row r="36" spans="1:8">
      <c r="A36" s="16" t="s">
        <v>19</v>
      </c>
      <c r="B36" s="51" t="str">
        <f>IF(Kilpailu!$B$6 =Kilpailu!$A$79,Kilpailu!$B$35,IF(Kilpailu!$B$6 =Kilpailu!$A$80,Kilpailu!$B$50,IF(Kilpailu!$B$6 =Kilpailu!$A$81,Kilpailu!$B$65,"")))</f>
        <v>Cobra Roll with pushed flip</v>
      </c>
      <c r="C36" s="15">
        <v>7</v>
      </c>
      <c r="D36" s="15">
        <v>5</v>
      </c>
      <c r="E36" s="15">
        <v>4.5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16.5</v>
      </c>
    </row>
    <row r="37" spans="1:8">
      <c r="A37" s="16" t="s">
        <v>20</v>
      </c>
      <c r="B37" s="51" t="str">
        <f>IF(Kilpailu!$B$6 =Kilpailu!$A$79,Kilpailu!$B$36,IF(Kilpailu!$B$6 =Kilpailu!$A$80,Kilpailu!$B$51,IF(Kilpailu!$B$6 =Kilpailu!$A$81,Kilpailu!$B$66,"")))</f>
        <v>Vertical candle</v>
      </c>
      <c r="C37" s="15">
        <v>7.5</v>
      </c>
      <c r="D37" s="15">
        <v>4.5</v>
      </c>
      <c r="E37" s="15">
        <v>6.5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18.5</v>
      </c>
    </row>
    <row r="38" spans="1:8">
      <c r="A38" s="16" t="s">
        <v>21</v>
      </c>
      <c r="B38" s="51" t="str">
        <f>IF(Kilpailu!$B$6 =Kilpailu!$A$79,Kilpailu!$B$37,IF(Kilpailu!$B$6 =Kilpailu!$A$80,Kilpailu!$B$52,IF(Kilpailu!$B$6 =Kilpailu!$A$81,Kilpailu!$B$67,"")))</f>
        <v>Opposite 2 point rolls</v>
      </c>
      <c r="C38" s="15">
        <v>6</v>
      </c>
      <c r="D38" s="15">
        <v>3.5</v>
      </c>
      <c r="E38" s="15">
        <v>3.5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13</v>
      </c>
    </row>
    <row r="39" spans="1:8">
      <c r="A39" s="16" t="s">
        <v>22</v>
      </c>
      <c r="B39" s="51" t="str">
        <f>IF(Kilpailu!$B$6 =Kilpailu!$A$79,Kilpailu!$B$38,IF(Kilpailu!$B$6 =Kilpailu!$A$80,Kilpailu!$B$53,IF(Kilpailu!$B$6 =Kilpailu!$A$81,Kilpailu!$B$68,"")))</f>
        <v>Inside loop with pirouette on top</v>
      </c>
      <c r="C39" s="15">
        <v>8.5</v>
      </c>
      <c r="D39" s="15">
        <v>6</v>
      </c>
      <c r="E39" s="15">
        <v>5.5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20</v>
      </c>
    </row>
    <row r="40" spans="1:8">
      <c r="A40" s="16" t="s">
        <v>23</v>
      </c>
      <c r="B40" s="51" t="str">
        <f>IF(Kilpailu!$B$6 =Kilpailu!$A$79,Kilpailu!$B$39,IF(Kilpailu!$B$6 =Kilpailu!$A$80,Kilpailu!$B$54,IF(Kilpailu!$B$6 =Kilpailu!$A$81,Kilpailu!$B$69,"")))</f>
        <v>Autorotation with two 90º turns</v>
      </c>
      <c r="C40" s="15">
        <v>5</v>
      </c>
      <c r="D40" s="15">
        <v>4</v>
      </c>
      <c r="E40" s="15">
        <v>5.5</v>
      </c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14.5</v>
      </c>
    </row>
    <row r="41" spans="1:8">
      <c r="A41" s="16" t="s">
        <v>24</v>
      </c>
      <c r="B41" s="51" t="str">
        <f>IF(Kilpailu!$B$6 =Kilpailu!$A$79,Kilpailu!$B$40,IF(Kilpailu!$B$6 =Kilpailu!$A$80,Kilpailu!$B$55,IF(Kilpailu!$B$6 =Kilpailu!$A$81,Kilpailu!$B$70,"")))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69.5</v>
      </c>
      <c r="D42" s="15">
        <f>SUM(D31:D41)</f>
        <v>56</v>
      </c>
      <c r="E42" s="15">
        <f>SUM(E31:E41)</f>
        <v>57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=Kilpailu!$A$79,Kilpailu!$B$30,IF(Kilpailu!$B$6 =Kilpailu!$A$80,Kilpailu!$B$45,IF(Kilpailu!$B$6 =Kilpailu!$A$81,Kilpailu!$B$60,"")))</f>
        <v>M with 2 half pirouettes on all side</v>
      </c>
      <c r="C47" s="9">
        <v>7</v>
      </c>
      <c r="D47" s="9">
        <v>7</v>
      </c>
      <c r="E47" s="9">
        <v>5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19</v>
      </c>
    </row>
    <row r="48" spans="1:8">
      <c r="A48" s="8" t="s">
        <v>15</v>
      </c>
      <c r="B48" s="28" t="str">
        <f>IF(Kilpailu!$B$6 =Kilpailu!$A$79,Kilpailu!$B$31,IF(Kilpailu!$B$6 =Kilpailu!$A$80,Kilpailu!$B$46,IF(Kilpailu!$B$6 =Kilpailu!$A$81,Kilpailu!$B$61,"")))</f>
        <v>Semicircle with pirouette</v>
      </c>
      <c r="C48" s="9">
        <v>7</v>
      </c>
      <c r="D48" s="9">
        <v>7</v>
      </c>
      <c r="E48" s="9">
        <v>6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20</v>
      </c>
    </row>
    <row r="49" spans="1:8">
      <c r="A49" s="8" t="s">
        <v>16</v>
      </c>
      <c r="B49" s="28" t="str">
        <f>IF(Kilpailu!$B$6 =Kilpailu!$A$79,Kilpailu!$B$32,IF(Kilpailu!$B$6 =Kilpailu!$A$80,Kilpailu!$B$47,IF(Kilpailu!$B$6 =Kilpailu!$A$81,Kilpailu!$B$62,"")))</f>
        <v>Diamond 3</v>
      </c>
      <c r="C49" s="9">
        <v>6.5</v>
      </c>
      <c r="D49" s="9">
        <v>7</v>
      </c>
      <c r="E49" s="9">
        <v>4.5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18</v>
      </c>
    </row>
    <row r="50" spans="1:8">
      <c r="A50" s="8" t="s">
        <v>17</v>
      </c>
      <c r="B50" s="28" t="str">
        <f>IF(Kilpailu!$B$6 =Kilpailu!$A$79,Kilpailu!$B$33,IF(Kilpailu!$B$6 =Kilpailu!$A$80,Kilpailu!$B$48,IF(Kilpailu!$B$6 =Kilpailu!$A$81,Kilpailu!$B$63,"")))</f>
        <v>Cuban eight</v>
      </c>
      <c r="C50" s="9">
        <v>6.5</v>
      </c>
      <c r="D50" s="9">
        <v>6</v>
      </c>
      <c r="E50" s="9">
        <v>5.5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18</v>
      </c>
    </row>
    <row r="51" spans="1:8">
      <c r="A51" s="8" t="s">
        <v>18</v>
      </c>
      <c r="B51" s="28" t="str">
        <f>IF(Kilpailu!$B$6 =Kilpailu!$A$79,Kilpailu!$B$34,IF(Kilpailu!$B$6 =Kilpailu!$A$80,Kilpailu!$B$49,IF(Kilpailu!$B$6 =Kilpailu!$A$81,Kilpailu!$B$64,"")))</f>
        <v>Pullpack with backward full roll</v>
      </c>
      <c r="C51" s="9">
        <v>5.5</v>
      </c>
      <c r="D51" s="9">
        <v>6</v>
      </c>
      <c r="E51" s="9">
        <v>5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16.5</v>
      </c>
    </row>
    <row r="52" spans="1:8">
      <c r="A52" s="8" t="s">
        <v>19</v>
      </c>
      <c r="B52" s="28" t="str">
        <f>IF(Kilpailu!$B$6 =Kilpailu!$A$79,Kilpailu!$B$35,IF(Kilpailu!$B$6 =Kilpailu!$A$80,Kilpailu!$B$50,IF(Kilpailu!$B$6 =Kilpailu!$A$81,Kilpailu!$B$65,"")))</f>
        <v>Cobra Roll with pushed flip</v>
      </c>
      <c r="C52" s="9">
        <v>6.5</v>
      </c>
      <c r="D52" s="9">
        <v>7</v>
      </c>
      <c r="E52" s="9">
        <v>5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18.5</v>
      </c>
    </row>
    <row r="53" spans="1:8">
      <c r="A53" s="8" t="s">
        <v>20</v>
      </c>
      <c r="B53" s="28" t="str">
        <f>IF(Kilpailu!$B$6 =Kilpailu!$A$79,Kilpailu!$B$36,IF(Kilpailu!$B$6 =Kilpailu!$A$80,Kilpailu!$B$51,IF(Kilpailu!$B$6 =Kilpailu!$A$81,Kilpailu!$B$66,"")))</f>
        <v>Vertical candle</v>
      </c>
      <c r="C53" s="9">
        <v>7</v>
      </c>
      <c r="D53" s="9">
        <v>7</v>
      </c>
      <c r="E53" s="9">
        <v>6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20</v>
      </c>
    </row>
    <row r="54" spans="1:8">
      <c r="A54" s="8" t="s">
        <v>21</v>
      </c>
      <c r="B54" s="28" t="str">
        <f>IF(Kilpailu!$B$6 =Kilpailu!$A$79,Kilpailu!$B$37,IF(Kilpailu!$B$6 =Kilpailu!$A$80,Kilpailu!$B$52,IF(Kilpailu!$B$6 =Kilpailu!$A$81,Kilpailu!$B$67,"")))</f>
        <v>Opposite 2 point rolls</v>
      </c>
      <c r="C54" s="9">
        <v>7</v>
      </c>
      <c r="D54" s="9">
        <v>6.5</v>
      </c>
      <c r="E54" s="9">
        <v>5.5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19</v>
      </c>
    </row>
    <row r="55" spans="1:8">
      <c r="A55" s="8" t="s">
        <v>22</v>
      </c>
      <c r="B55" s="28" t="str">
        <f>IF(Kilpailu!$B$6 =Kilpailu!$A$79,Kilpailu!$B$38,IF(Kilpailu!$B$6 =Kilpailu!$A$80,Kilpailu!$B$53,IF(Kilpailu!$B$6 =Kilpailu!$A$81,Kilpailu!$B$68,"")))</f>
        <v>Inside loop with pirouette on top</v>
      </c>
      <c r="C55" s="9">
        <v>7.5</v>
      </c>
      <c r="D55" s="9">
        <v>7.5</v>
      </c>
      <c r="E55" s="9">
        <v>5.5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20.5</v>
      </c>
    </row>
    <row r="56" spans="1:8">
      <c r="A56" s="8" t="s">
        <v>23</v>
      </c>
      <c r="B56" s="28" t="str">
        <f>IF(Kilpailu!$B$6 =Kilpailu!$A$79,Kilpailu!$B$39,IF(Kilpailu!$B$6 =Kilpailu!$A$80,Kilpailu!$B$54,IF(Kilpailu!$B$6 =Kilpailu!$A$81,Kilpailu!$B$69,"")))</f>
        <v>Autorotation with two 90º turns</v>
      </c>
      <c r="C56" s="9">
        <v>4.5</v>
      </c>
      <c r="D56" s="9">
        <v>4.5</v>
      </c>
      <c r="E56" s="9">
        <v>4.5</v>
      </c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13.5</v>
      </c>
    </row>
    <row r="57" spans="1:8">
      <c r="A57" s="8" t="s">
        <v>24</v>
      </c>
      <c r="B57" s="28" t="str">
        <f>IF(Kilpailu!$B$6 =Kilpailu!$A$79,Kilpailu!$B$40,IF(Kilpailu!$B$6 =Kilpailu!$A$80,Kilpailu!$B$55,IF(Kilpailu!$B$6 =Kilpailu!$A$81,Kilpailu!$B$70,"")))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65</v>
      </c>
      <c r="D58" s="9">
        <f>SUM(D47:D57)</f>
        <v>65.5</v>
      </c>
      <c r="E58" s="9">
        <f>SUM(E47:E57)</f>
        <v>52.5</v>
      </c>
      <c r="F58" s="9">
        <f>SUM(F47:F57)</f>
        <v>0</v>
      </c>
      <c r="G58" s="9">
        <f>SUM(G47:G57)</f>
        <v>100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4" enableFormatConditionsCalculation="0"/>
  <dimension ref="A4:H58"/>
  <sheetViews>
    <sheetView topLeftCell="B7" workbookViewId="0">
      <selection activeCell="E57" sqref="E57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Kilpailu!B11</f>
        <v>Sami</v>
      </c>
      <c r="C5" s="1" t="s">
        <v>30</v>
      </c>
      <c r="D5">
        <f>SUM(C26:G26)-LARGE(C26:G26,1)-SMALL(C26:G26,1)</f>
        <v>168</v>
      </c>
      <c r="E5" s="23">
        <f>Tulokset!D29</f>
        <v>678.78787878787887</v>
      </c>
    </row>
    <row r="6" spans="1:8">
      <c r="C6" s="1" t="s">
        <v>32</v>
      </c>
      <c r="D6">
        <f>SUM(C42:G42)-LARGE(C42:G42,1)-SMALL(C42:G42,1)</f>
        <v>126.5</v>
      </c>
      <c r="E6" s="23">
        <f>Tulokset!D49</f>
        <v>517.38241308793454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140.5</v>
      </c>
      <c r="E7" s="23">
        <f>Tulokset!D69</f>
        <v>604.30107526881716</v>
      </c>
    </row>
    <row r="8" spans="1:8">
      <c r="A8" s="1" t="s">
        <v>11</v>
      </c>
      <c r="B8" s="10">
        <f>Kilpailu!B5</f>
        <v>40705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435</v>
      </c>
      <c r="E9" s="24">
        <f>SUM(E5:E7)</f>
        <v>1800.4713671446304</v>
      </c>
    </row>
    <row r="10" spans="1:8">
      <c r="C10" s="1" t="s">
        <v>36</v>
      </c>
      <c r="D10" s="3">
        <f>SMALL(D5:D7,1)</f>
        <v>126.5</v>
      </c>
      <c r="E10" s="25">
        <f>SMALL(E5:E7,1)</f>
        <v>517.38241308793454</v>
      </c>
    </row>
    <row r="11" spans="1:8">
      <c r="C11" s="1" t="s">
        <v>37</v>
      </c>
      <c r="D11">
        <f>SUM(D5:D7)-D10</f>
        <v>308.5</v>
      </c>
      <c r="E11" s="23">
        <f>SUM(E5:E7)-E10</f>
        <v>1283.0889540566959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with 2 half pirouettes on all side</v>
      </c>
      <c r="C15" s="6">
        <v>6</v>
      </c>
      <c r="D15" s="6">
        <v>3.5</v>
      </c>
      <c r="E15" s="6">
        <v>4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13.5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Semicircle with pirouette</v>
      </c>
      <c r="C16" s="6">
        <v>6</v>
      </c>
      <c r="D16" s="6">
        <v>5</v>
      </c>
      <c r="E16" s="6">
        <v>5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16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Diamond 3</v>
      </c>
      <c r="C17" s="6">
        <v>5.5</v>
      </c>
      <c r="D17" s="6">
        <v>4.5</v>
      </c>
      <c r="E17" s="6">
        <v>5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15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Cuban eight</v>
      </c>
      <c r="C18" s="6">
        <v>6.5</v>
      </c>
      <c r="D18" s="6">
        <v>4</v>
      </c>
      <c r="E18" s="6">
        <v>6.5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17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Pullpack with backward full roll</v>
      </c>
      <c r="C19" s="6">
        <v>6</v>
      </c>
      <c r="D19" s="6">
        <v>5.5</v>
      </c>
      <c r="E19" s="6">
        <v>4.5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16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Cobra Roll with pushed flip</v>
      </c>
      <c r="C20" s="6">
        <v>7</v>
      </c>
      <c r="D20" s="6">
        <v>6.5</v>
      </c>
      <c r="E20" s="6">
        <v>5.5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19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Vertical candle</v>
      </c>
      <c r="C21" s="6">
        <v>7</v>
      </c>
      <c r="D21" s="6">
        <v>6.5</v>
      </c>
      <c r="E21" s="6">
        <v>6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19.5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Opposite 2 point rolls</v>
      </c>
      <c r="C22" s="6">
        <v>7.5</v>
      </c>
      <c r="D22" s="6">
        <v>8</v>
      </c>
      <c r="E22" s="6">
        <v>6.5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22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Inside loop with pirouette on top</v>
      </c>
      <c r="C23" s="6">
        <v>6.5</v>
      </c>
      <c r="D23" s="6">
        <v>3.5</v>
      </c>
      <c r="E23" s="6">
        <v>4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14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>Autorotation with two 90º turns</v>
      </c>
      <c r="C24" s="6">
        <v>6</v>
      </c>
      <c r="D24" s="6">
        <v>6</v>
      </c>
      <c r="E24" s="6">
        <v>4</v>
      </c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16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64</v>
      </c>
      <c r="D26" s="6">
        <f>SUM(D15:D25)</f>
        <v>53</v>
      </c>
      <c r="E26" s="6">
        <f>SUM(E15:E25)</f>
        <v>51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>
        <v>5</v>
      </c>
      <c r="D31" s="15">
        <v>3</v>
      </c>
      <c r="E31" s="15">
        <v>3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11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>
        <v>4.5</v>
      </c>
      <c r="D32" s="15">
        <v>3</v>
      </c>
      <c r="E32" s="15">
        <v>4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11.5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>
        <v>5</v>
      </c>
      <c r="D33" s="15">
        <v>3</v>
      </c>
      <c r="E33" s="15">
        <v>3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11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>
        <v>7</v>
      </c>
      <c r="D34" s="15">
        <v>5</v>
      </c>
      <c r="E34" s="15">
        <v>5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17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>
        <v>5</v>
      </c>
      <c r="D35" s="15">
        <v>3.5</v>
      </c>
      <c r="E35" s="15">
        <v>5.5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14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>
        <v>6.5</v>
      </c>
      <c r="D36" s="15">
        <v>4.5</v>
      </c>
      <c r="E36" s="15">
        <v>5.5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16.5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>
        <v>6</v>
      </c>
      <c r="D37" s="15">
        <v>2</v>
      </c>
      <c r="E37" s="15">
        <v>5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13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>
        <v>4.5</v>
      </c>
      <c r="D38" s="15">
        <v>1</v>
      </c>
      <c r="E38" s="15">
        <v>3.5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9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>
        <v>5</v>
      </c>
      <c r="D39" s="15">
        <v>3</v>
      </c>
      <c r="E39" s="15">
        <v>4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12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>
        <v>4</v>
      </c>
      <c r="D40" s="15">
        <v>4</v>
      </c>
      <c r="E40" s="15">
        <v>3.5</v>
      </c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11.5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52.5</v>
      </c>
      <c r="D42" s="15">
        <f>SUM(D31:D41)</f>
        <v>32</v>
      </c>
      <c r="E42" s="15">
        <f>SUM(E31:E41)</f>
        <v>42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>
        <v>4.5</v>
      </c>
      <c r="D47" s="9">
        <v>2.5</v>
      </c>
      <c r="E47" s="9">
        <v>2.5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9.5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>
        <v>5.5</v>
      </c>
      <c r="D48" s="9">
        <v>3.5</v>
      </c>
      <c r="E48" s="9">
        <v>3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12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>
        <v>5</v>
      </c>
      <c r="D49" s="9">
        <v>4</v>
      </c>
      <c r="E49" s="9">
        <v>3.5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12.5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>
        <v>8</v>
      </c>
      <c r="D50" s="9">
        <v>5.5</v>
      </c>
      <c r="E50" s="9">
        <v>5.5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19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>
        <v>7</v>
      </c>
      <c r="D51" s="9">
        <v>4.5</v>
      </c>
      <c r="E51" s="9">
        <v>5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16.5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>
        <v>6</v>
      </c>
      <c r="D52" s="9">
        <v>3</v>
      </c>
      <c r="E52" s="9">
        <v>4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13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>
        <v>6.5</v>
      </c>
      <c r="D53" s="9">
        <v>4.5</v>
      </c>
      <c r="E53" s="9">
        <v>5.5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16.5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>
        <v>6</v>
      </c>
      <c r="D54" s="9">
        <v>5</v>
      </c>
      <c r="E54" s="9">
        <v>5.5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16.5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>
        <v>6</v>
      </c>
      <c r="D55" s="9">
        <v>5</v>
      </c>
      <c r="E55" s="9">
        <v>4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15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>
        <v>3.5</v>
      </c>
      <c r="D56" s="9">
        <v>3</v>
      </c>
      <c r="E56" s="9">
        <v>3.5</v>
      </c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10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58</v>
      </c>
      <c r="D58" s="9">
        <f>SUM(D47:D57)</f>
        <v>40.5</v>
      </c>
      <c r="E58" s="9">
        <f>SUM(E47:E57)</f>
        <v>42</v>
      </c>
      <c r="F58" s="9">
        <f>SUM(F47:F57)</f>
        <v>0</v>
      </c>
      <c r="G58" s="9">
        <f>SUM(G47:G57)</f>
        <v>100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5" enableFormatConditionsCalculation="0"/>
  <dimension ref="A4:H58"/>
  <sheetViews>
    <sheetView topLeftCell="A10" workbookViewId="0">
      <selection activeCell="E56" sqref="E56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Kilpailu!B12</f>
        <v>Juho</v>
      </c>
      <c r="C5" s="1" t="s">
        <v>30</v>
      </c>
      <c r="D5">
        <f>SUM(C26:G26)-LARGE(C26:G26,1)-SMALL(C26:G26,1)</f>
        <v>241.5</v>
      </c>
      <c r="E5">
        <f>Tulokset!D30</f>
        <v>975.75757575757575</v>
      </c>
    </row>
    <row r="6" spans="1:8">
      <c r="C6" s="1" t="s">
        <v>32</v>
      </c>
      <c r="D6">
        <f>SUM(C42:G42)-LARGE(C42:G42,1)-SMALL(C42:G42,1)</f>
        <v>234</v>
      </c>
      <c r="E6" s="23">
        <f>Tulokset!D50</f>
        <v>957.05521472392638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232.5</v>
      </c>
      <c r="E7" s="23">
        <f>Tulokset!D70</f>
        <v>1000</v>
      </c>
    </row>
    <row r="8" spans="1:8">
      <c r="A8" s="1" t="s">
        <v>11</v>
      </c>
      <c r="B8" s="10">
        <f>Kilpailu!B5</f>
        <v>40705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708</v>
      </c>
      <c r="E9" s="24">
        <f>SUM(E5:E7)</f>
        <v>2932.8127904815019</v>
      </c>
    </row>
    <row r="10" spans="1:8">
      <c r="C10" s="1" t="s">
        <v>36</v>
      </c>
      <c r="D10" s="3">
        <f>SMALL(D5:D7,1)</f>
        <v>232.5</v>
      </c>
      <c r="E10" s="25">
        <f>SMALL(E5:E7,1)</f>
        <v>957.05521472392638</v>
      </c>
    </row>
    <row r="11" spans="1:8">
      <c r="C11" s="1" t="s">
        <v>37</v>
      </c>
      <c r="D11">
        <f>SUM(D5:D7)-D10</f>
        <v>475.5</v>
      </c>
      <c r="E11" s="23">
        <f>SUM(E5:E7)-E10</f>
        <v>1975.7575757575755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with 2 half pirouettes on all side</v>
      </c>
      <c r="C15" s="6">
        <v>8.5</v>
      </c>
      <c r="D15" s="6">
        <v>8</v>
      </c>
      <c r="E15" s="6">
        <v>7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23.5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Semicircle with pirouette</v>
      </c>
      <c r="C16" s="6">
        <v>8.5</v>
      </c>
      <c r="D16" s="6">
        <v>8</v>
      </c>
      <c r="E16" s="6">
        <v>8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24.5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Diamond 3</v>
      </c>
      <c r="C17" s="6">
        <v>8.5</v>
      </c>
      <c r="D17" s="6">
        <v>8</v>
      </c>
      <c r="E17" s="6">
        <v>7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23.5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Cuban eight</v>
      </c>
      <c r="C18" s="6">
        <v>9</v>
      </c>
      <c r="D18" s="6">
        <v>8</v>
      </c>
      <c r="E18" s="6">
        <v>8.5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25.5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Pullpack with backward full roll</v>
      </c>
      <c r="C19" s="6">
        <v>8.5</v>
      </c>
      <c r="D19" s="6">
        <v>7.5</v>
      </c>
      <c r="E19" s="6">
        <v>7.5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23.5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Cobra Roll with pushed flip</v>
      </c>
      <c r="C20" s="6">
        <v>8.5</v>
      </c>
      <c r="D20" s="6">
        <v>8.5</v>
      </c>
      <c r="E20" s="6">
        <v>7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24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Vertical candle</v>
      </c>
      <c r="C21" s="6">
        <v>8.5</v>
      </c>
      <c r="D21" s="6">
        <v>7.5</v>
      </c>
      <c r="E21" s="6">
        <v>8.5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24.5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Opposite 2 point rolls</v>
      </c>
      <c r="C22" s="6">
        <v>8.5</v>
      </c>
      <c r="D22" s="6">
        <v>7.5</v>
      </c>
      <c r="E22" s="6">
        <v>8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24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Inside loop with pirouette on top</v>
      </c>
      <c r="C23" s="6">
        <v>8.5</v>
      </c>
      <c r="D23" s="6">
        <v>7.5</v>
      </c>
      <c r="E23" s="6">
        <v>8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24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>Autorotation with two 90º turns</v>
      </c>
      <c r="C24" s="6">
        <v>9</v>
      </c>
      <c r="D24" s="6">
        <v>7.5</v>
      </c>
      <c r="E24" s="6">
        <v>8</v>
      </c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24.5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86</v>
      </c>
      <c r="D26" s="6">
        <f>SUM(D15:D25)</f>
        <v>78</v>
      </c>
      <c r="E26" s="6">
        <f>SUM(E15:E25)</f>
        <v>77.5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>
        <v>8</v>
      </c>
      <c r="D31" s="15">
        <v>7</v>
      </c>
      <c r="E31" s="15">
        <v>5.5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20.5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>
        <v>8.5</v>
      </c>
      <c r="D32" s="15">
        <v>8</v>
      </c>
      <c r="E32" s="15">
        <v>8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24.5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>
        <v>8</v>
      </c>
      <c r="D33" s="51">
        <v>7.5</v>
      </c>
      <c r="E33" s="15">
        <v>7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22.5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>
        <v>9</v>
      </c>
      <c r="D34" s="15">
        <v>9</v>
      </c>
      <c r="E34" s="15">
        <v>8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26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>
        <v>8.5</v>
      </c>
      <c r="D35" s="15">
        <v>8.5</v>
      </c>
      <c r="E35" s="15">
        <v>8.5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25.5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>
        <v>8.5</v>
      </c>
      <c r="D36" s="15">
        <v>8.5</v>
      </c>
      <c r="E36" s="15">
        <v>8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25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>
        <v>8.5</v>
      </c>
      <c r="D37" s="15">
        <v>8.5</v>
      </c>
      <c r="E37" s="15">
        <v>8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25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>
        <v>8</v>
      </c>
      <c r="D38" s="15">
        <v>7.5</v>
      </c>
      <c r="E38" s="15">
        <v>7.5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23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>
        <v>8</v>
      </c>
      <c r="D39" s="15">
        <v>8</v>
      </c>
      <c r="E39" s="15">
        <v>5.5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21.5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>
        <v>7.5</v>
      </c>
      <c r="D40" s="15">
        <v>6.5</v>
      </c>
      <c r="E40" s="15">
        <v>6.5</v>
      </c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20.5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82.5</v>
      </c>
      <c r="D42" s="15">
        <f>SUM(D31:D41)</f>
        <v>79</v>
      </c>
      <c r="E42" s="15">
        <f>SUM(E31:E41)</f>
        <v>72.5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>
        <v>7.5</v>
      </c>
      <c r="D47" s="9">
        <v>7.5</v>
      </c>
      <c r="E47" s="9">
        <v>6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21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>
        <v>8</v>
      </c>
      <c r="D48" s="9">
        <v>8</v>
      </c>
      <c r="E48" s="9">
        <v>7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23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>
        <v>8</v>
      </c>
      <c r="D49" s="9">
        <v>8</v>
      </c>
      <c r="E49" s="9">
        <v>6.5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22.5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>
        <v>8.5</v>
      </c>
      <c r="D50" s="9">
        <v>8</v>
      </c>
      <c r="E50" s="9">
        <v>7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23.5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>
        <v>9</v>
      </c>
      <c r="D51" s="9">
        <v>8</v>
      </c>
      <c r="E51" s="9">
        <v>7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24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>
        <v>9</v>
      </c>
      <c r="D52" s="9">
        <v>8</v>
      </c>
      <c r="E52" s="9">
        <v>8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25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>
        <v>8.5</v>
      </c>
      <c r="D53" s="9">
        <v>7</v>
      </c>
      <c r="E53" s="9">
        <v>8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23.5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>
        <v>8.5</v>
      </c>
      <c r="D54" s="9">
        <v>8.5</v>
      </c>
      <c r="E54" s="9">
        <v>8.5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25.5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>
        <v>9</v>
      </c>
      <c r="D55" s="9">
        <v>9</v>
      </c>
      <c r="E55" s="9">
        <v>7.5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25.5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>
        <v>6.5</v>
      </c>
      <c r="D56" s="9">
        <v>6.5</v>
      </c>
      <c r="E56" s="9">
        <v>6</v>
      </c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19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82.5</v>
      </c>
      <c r="D58" s="9">
        <f>SUM(D47:D57)</f>
        <v>78.5</v>
      </c>
      <c r="E58" s="9">
        <f>SUM(E47:E57)</f>
        <v>71.5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6" enableFormatConditionsCalculation="0"/>
  <dimension ref="A4:H58"/>
  <sheetViews>
    <sheetView topLeftCell="A12" workbookViewId="0">
      <selection activeCell="E57" sqref="E57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Kilpailu!B13</f>
        <v>Olli-Pekka</v>
      </c>
      <c r="C5" s="1" t="s">
        <v>30</v>
      </c>
      <c r="D5">
        <f>SUM(C26:G26)-LARGE(C26:G26,1)-SMALL(C26:G26,1)</f>
        <v>158.5</v>
      </c>
      <c r="E5">
        <f>Tulokset!D31</f>
        <v>640.40404040404042</v>
      </c>
    </row>
    <row r="6" spans="1:8">
      <c r="C6" s="1" t="s">
        <v>32</v>
      </c>
      <c r="D6">
        <f>SUM(C42:G42)-LARGE(C42:G42,1)-SMALL(C42:G42,1)</f>
        <v>153</v>
      </c>
      <c r="E6" s="23">
        <f>Tulokset!D51</f>
        <v>625.76687116564426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162.5</v>
      </c>
      <c r="E7" s="23">
        <f>Tulokset!D71</f>
        <v>698.92473118279577</v>
      </c>
    </row>
    <row r="8" spans="1:8">
      <c r="A8" s="1" t="s">
        <v>11</v>
      </c>
      <c r="B8" s="10">
        <f>Kilpailu!B5</f>
        <v>40705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474</v>
      </c>
      <c r="E9" s="24">
        <f>SUM(E5:E7)</f>
        <v>1965.0956427524804</v>
      </c>
    </row>
    <row r="10" spans="1:8">
      <c r="C10" s="1" t="s">
        <v>36</v>
      </c>
      <c r="D10" s="3">
        <f>SMALL(D5:D7,1)</f>
        <v>153</v>
      </c>
      <c r="E10" s="25">
        <f>SMALL(E5:E7,1)</f>
        <v>625.76687116564426</v>
      </c>
    </row>
    <row r="11" spans="1:8">
      <c r="C11" s="1" t="s">
        <v>37</v>
      </c>
      <c r="D11">
        <f>SUM(D5:D7)-D10</f>
        <v>321</v>
      </c>
      <c r="E11" s="23">
        <f>SUM(E5:E7)-E10</f>
        <v>1339.3287715868362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with 2 half pirouettes on all side</v>
      </c>
      <c r="C15" s="6">
        <v>5</v>
      </c>
      <c r="D15" s="6">
        <v>6</v>
      </c>
      <c r="E15" s="6">
        <v>4.5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15.5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Semicircle with pirouette</v>
      </c>
      <c r="C16" s="6">
        <v>5.5</v>
      </c>
      <c r="D16" s="6">
        <v>2</v>
      </c>
      <c r="E16" s="6">
        <v>5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12.5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Diamond 3</v>
      </c>
      <c r="C17" s="6">
        <v>5.5</v>
      </c>
      <c r="D17" s="6">
        <v>6.5</v>
      </c>
      <c r="E17" s="6">
        <v>6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18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Cuban eight</v>
      </c>
      <c r="C18" s="6">
        <v>6.5</v>
      </c>
      <c r="D18" s="6">
        <v>5</v>
      </c>
      <c r="E18" s="6">
        <v>6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17.5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Pullpack with backward full roll</v>
      </c>
      <c r="C19" s="6">
        <v>6.5</v>
      </c>
      <c r="D19" s="6">
        <v>6.5</v>
      </c>
      <c r="E19" s="6">
        <v>6.5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19.5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Cobra Roll with pushed flip</v>
      </c>
      <c r="C20" s="6">
        <v>7</v>
      </c>
      <c r="D20" s="6">
        <v>4.5</v>
      </c>
      <c r="E20" s="6">
        <v>4.5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16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Vertical candle</v>
      </c>
      <c r="C21" s="6">
        <v>6</v>
      </c>
      <c r="D21" s="6">
        <v>5</v>
      </c>
      <c r="E21" s="6">
        <v>5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16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Opposite 2 point rolls</v>
      </c>
      <c r="C22" s="6">
        <v>6.5</v>
      </c>
      <c r="D22" s="6">
        <v>6</v>
      </c>
      <c r="E22" s="6">
        <v>6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18.5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Inside loop with pirouette on top</v>
      </c>
      <c r="C23" s="6">
        <v>3.5</v>
      </c>
      <c r="D23" s="6">
        <v>5.5</v>
      </c>
      <c r="E23" s="6">
        <v>4.5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13.5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>Autorotation with two 90º turns</v>
      </c>
      <c r="C24" s="6">
        <v>4</v>
      </c>
      <c r="D24" s="6">
        <v>4.5</v>
      </c>
      <c r="E24" s="6">
        <v>3</v>
      </c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11.5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56</v>
      </c>
      <c r="D26" s="6">
        <f>SUM(D15:D25)</f>
        <v>51.5</v>
      </c>
      <c r="E26" s="6">
        <f>SUM(E15:E25)</f>
        <v>51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>
        <v>4</v>
      </c>
      <c r="D31" s="15">
        <v>5.5</v>
      </c>
      <c r="E31" s="15">
        <v>4.5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14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>
        <v>5</v>
      </c>
      <c r="D32" s="15">
        <v>3</v>
      </c>
      <c r="E32" s="15">
        <v>5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13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>
        <v>5.5</v>
      </c>
      <c r="D33" s="15">
        <v>3</v>
      </c>
      <c r="E33" s="15">
        <v>3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11.5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>
        <v>5.5</v>
      </c>
      <c r="D34" s="15">
        <v>5</v>
      </c>
      <c r="E34" s="15">
        <v>4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14.5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>
        <v>6.5</v>
      </c>
      <c r="D35" s="15">
        <v>7</v>
      </c>
      <c r="E35" s="15">
        <v>6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19.5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>
        <v>6.5</v>
      </c>
      <c r="D36" s="15">
        <v>7</v>
      </c>
      <c r="E36" s="15">
        <v>5.5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19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>
        <v>6</v>
      </c>
      <c r="D37" s="15">
        <v>5</v>
      </c>
      <c r="E37" s="15">
        <v>4.5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15.5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>
        <v>6</v>
      </c>
      <c r="D38" s="15">
        <v>6</v>
      </c>
      <c r="E38" s="15">
        <v>5.5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17.5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>
        <v>5</v>
      </c>
      <c r="D39" s="15">
        <v>3.5</v>
      </c>
      <c r="E39" s="15">
        <v>4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12.5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>
        <v>6.5</v>
      </c>
      <c r="D40" s="15">
        <v>5</v>
      </c>
      <c r="E40" s="15">
        <v>4.5</v>
      </c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16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56.5</v>
      </c>
      <c r="D42" s="15">
        <f>SUM(D31:D41)</f>
        <v>50</v>
      </c>
      <c r="E42" s="15">
        <f>SUM(E31:E41)</f>
        <v>46.5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>
        <v>4.5</v>
      </c>
      <c r="D47" s="9">
        <v>5.5</v>
      </c>
      <c r="E47" s="9">
        <v>3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13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>
        <v>5.5</v>
      </c>
      <c r="D48" s="9">
        <v>4</v>
      </c>
      <c r="E48" s="9">
        <v>5.5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15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>
        <v>5.5</v>
      </c>
      <c r="D49" s="9">
        <v>4.5</v>
      </c>
      <c r="E49" s="9">
        <v>5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15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>
        <v>6.5</v>
      </c>
      <c r="D50" s="9">
        <v>6</v>
      </c>
      <c r="E50" s="9">
        <v>5.5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18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>
        <v>6</v>
      </c>
      <c r="D51" s="9">
        <v>6</v>
      </c>
      <c r="E51" s="9">
        <v>5.5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17.5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>
        <v>5.5</v>
      </c>
      <c r="D52" s="9">
        <v>6</v>
      </c>
      <c r="E52" s="9">
        <v>5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16.5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>
        <v>5.5</v>
      </c>
      <c r="D53" s="9">
        <v>4.5</v>
      </c>
      <c r="E53" s="9">
        <v>4.5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14.5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>
        <v>5.5</v>
      </c>
      <c r="D54" s="9">
        <v>5</v>
      </c>
      <c r="E54" s="9">
        <v>6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16.5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>
        <v>6.5</v>
      </c>
      <c r="D55" s="9">
        <v>7.5</v>
      </c>
      <c r="E55" s="9">
        <v>5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19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>
        <v>6.5</v>
      </c>
      <c r="D56" s="9">
        <v>5.5</v>
      </c>
      <c r="E56" s="9">
        <v>5.5</v>
      </c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17.5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57.5</v>
      </c>
      <c r="D58" s="9">
        <f>SUM(D47:D57)</f>
        <v>54.5</v>
      </c>
      <c r="E58" s="9">
        <f>SUM(E47:E57)</f>
        <v>50.5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7" enableFormatConditionsCalculation="0"/>
  <dimension ref="A4:H58"/>
  <sheetViews>
    <sheetView topLeftCell="A16" workbookViewId="0">
      <selection activeCell="E1" sqref="E1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Kilpailu!B14</f>
        <v>Anssi</v>
      </c>
      <c r="C5" s="1" t="s">
        <v>30</v>
      </c>
      <c r="D5">
        <f>SUM(C26:G26)-LARGE(C26:G26,1)-SMALL(C26:G26,1)</f>
        <v>247.5</v>
      </c>
      <c r="E5">
        <f>Tulokset!D32</f>
        <v>1000</v>
      </c>
    </row>
    <row r="6" spans="1:8">
      <c r="C6" s="1" t="s">
        <v>32</v>
      </c>
      <c r="D6">
        <f>SUM(C42:G42)-LARGE(C42:G42,1)-SMALL(C42:G42,1)</f>
        <v>244.5</v>
      </c>
      <c r="E6" s="23">
        <f>Tulokset!D52</f>
        <v>1000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225</v>
      </c>
      <c r="E7" s="23">
        <f>Tulokset!D72</f>
        <v>967.74193548387098</v>
      </c>
    </row>
    <row r="8" spans="1:8">
      <c r="A8" s="1" t="s">
        <v>11</v>
      </c>
      <c r="B8" s="10">
        <f>Kilpailu!B5</f>
        <v>40705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717</v>
      </c>
      <c r="E9" s="24">
        <f>SUM(E5:E7)</f>
        <v>2967.7419354838712</v>
      </c>
    </row>
    <row r="10" spans="1:8">
      <c r="C10" s="1" t="s">
        <v>36</v>
      </c>
      <c r="D10" s="3">
        <f>SMALL(D5:D7,1)</f>
        <v>225</v>
      </c>
      <c r="E10" s="25">
        <f>SMALL(E5:E7,1)</f>
        <v>967.74193548387098</v>
      </c>
    </row>
    <row r="11" spans="1:8">
      <c r="C11" s="1" t="s">
        <v>37</v>
      </c>
      <c r="D11">
        <f>SUM(D5:D7)-D10</f>
        <v>492</v>
      </c>
      <c r="E11" s="23">
        <f>SUM(E5:E7)-E10</f>
        <v>2000.0000000000002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with 2 half pirouettes on all side</v>
      </c>
      <c r="C15" s="6">
        <v>8.5</v>
      </c>
      <c r="D15" s="6">
        <v>8.5</v>
      </c>
      <c r="E15" s="6">
        <v>7.5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24.5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Semicircle with pirouette</v>
      </c>
      <c r="C16" s="6">
        <v>9</v>
      </c>
      <c r="D16" s="6">
        <v>9.5</v>
      </c>
      <c r="E16" s="6">
        <v>8.5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27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Diamond 3</v>
      </c>
      <c r="C17" s="6">
        <v>9</v>
      </c>
      <c r="D17" s="6">
        <v>9</v>
      </c>
      <c r="E17" s="6">
        <v>8.5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26.5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Cuban eight</v>
      </c>
      <c r="C18" s="6">
        <v>8.5</v>
      </c>
      <c r="D18" s="6">
        <v>8</v>
      </c>
      <c r="E18" s="6">
        <v>7.5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24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Pullpack with backward full roll</v>
      </c>
      <c r="C19" s="6">
        <v>8.5</v>
      </c>
      <c r="D19" s="6">
        <v>8.5</v>
      </c>
      <c r="E19" s="6">
        <v>8.5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25.5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Cobra Roll with pushed flip</v>
      </c>
      <c r="C20" s="6">
        <v>8</v>
      </c>
      <c r="D20" s="6">
        <v>7</v>
      </c>
      <c r="E20" s="6">
        <v>7.5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22.5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Vertical candle</v>
      </c>
      <c r="C21" s="6">
        <v>9</v>
      </c>
      <c r="D21" s="6">
        <v>8</v>
      </c>
      <c r="E21" s="6">
        <v>8.5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25.5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Opposite 2 point rolls</v>
      </c>
      <c r="C22" s="6">
        <v>8.5</v>
      </c>
      <c r="D22" s="6">
        <v>9</v>
      </c>
      <c r="E22" s="6">
        <v>8.5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26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Inside loop with pirouette on top</v>
      </c>
      <c r="C23" s="6">
        <v>8.5</v>
      </c>
      <c r="D23" s="6">
        <v>7.5</v>
      </c>
      <c r="E23" s="6">
        <v>6.5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22.5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>Autorotation with two 90º turns</v>
      </c>
      <c r="C24" s="6">
        <v>8</v>
      </c>
      <c r="D24" s="6">
        <v>8</v>
      </c>
      <c r="E24" s="6">
        <v>7.5</v>
      </c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23.5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85.5</v>
      </c>
      <c r="D26" s="6">
        <f>SUM(D15:D25)</f>
        <v>83</v>
      </c>
      <c r="E26" s="6">
        <f>SUM(E15:E25)</f>
        <v>79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>
        <v>8</v>
      </c>
      <c r="D31" s="15">
        <v>8.5</v>
      </c>
      <c r="E31" s="15">
        <v>6.5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23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>
        <v>8.5</v>
      </c>
      <c r="D32" s="15">
        <v>9</v>
      </c>
      <c r="E32" s="15">
        <v>7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24.5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>
        <v>8</v>
      </c>
      <c r="D33" s="15">
        <v>9</v>
      </c>
      <c r="E33" s="15">
        <v>7.5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24.5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>
        <v>8.5</v>
      </c>
      <c r="D34" s="15">
        <v>8.5</v>
      </c>
      <c r="E34" s="15">
        <v>7.5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24.5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>
        <v>8</v>
      </c>
      <c r="D35" s="15">
        <v>7.5</v>
      </c>
      <c r="E35" s="15">
        <v>8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23.5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>
        <v>9</v>
      </c>
      <c r="D36" s="15">
        <v>8.5</v>
      </c>
      <c r="E36" s="15">
        <v>8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25.5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>
        <v>8</v>
      </c>
      <c r="D37" s="15">
        <v>9</v>
      </c>
      <c r="E37" s="15">
        <v>8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25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>
        <v>8</v>
      </c>
      <c r="D38" s="15">
        <v>9.5</v>
      </c>
      <c r="E38" s="15">
        <v>6.5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24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>
        <v>9</v>
      </c>
      <c r="D39" s="15">
        <v>8.5</v>
      </c>
      <c r="E39" s="15">
        <v>8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25.5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>
        <v>8.5</v>
      </c>
      <c r="D40" s="15">
        <v>8</v>
      </c>
      <c r="E40" s="15">
        <v>8</v>
      </c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24.5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83.5</v>
      </c>
      <c r="D42" s="15">
        <f>SUM(D31:D41)</f>
        <v>86</v>
      </c>
      <c r="E42" s="15">
        <f>SUM(E31:E41)</f>
        <v>75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>
        <v>8</v>
      </c>
      <c r="D47" s="9">
        <v>9</v>
      </c>
      <c r="E47" s="9">
        <v>6.5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23.5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>
        <v>9</v>
      </c>
      <c r="D48" s="9">
        <v>10</v>
      </c>
      <c r="E48" s="9">
        <v>8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27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>
        <v>8</v>
      </c>
      <c r="D49" s="9">
        <v>9</v>
      </c>
      <c r="E49" s="9">
        <v>7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24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>
        <v>9</v>
      </c>
      <c r="D50" s="9">
        <v>9</v>
      </c>
      <c r="E50" s="9">
        <v>7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25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>
        <v>8</v>
      </c>
      <c r="D51" s="9">
        <v>7</v>
      </c>
      <c r="E51" s="9">
        <v>7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22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>
        <v>8.5</v>
      </c>
      <c r="D52" s="9">
        <v>7</v>
      </c>
      <c r="E52" s="9">
        <v>6.5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22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>
        <v>8</v>
      </c>
      <c r="D53" s="9">
        <v>7.5</v>
      </c>
      <c r="E53" s="9">
        <v>7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22.5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>
        <v>8.5</v>
      </c>
      <c r="D54" s="9">
        <v>8</v>
      </c>
      <c r="E54" s="9">
        <v>7.5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24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>
        <v>8</v>
      </c>
      <c r="D55" s="9">
        <v>7</v>
      </c>
      <c r="E55" s="9">
        <v>6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21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>
        <v>4.5</v>
      </c>
      <c r="D56" s="9">
        <v>4.5</v>
      </c>
      <c r="E56" s="9">
        <v>5</v>
      </c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14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79.5</v>
      </c>
      <c r="D58" s="9">
        <f>SUM(D47:D57)</f>
        <v>78</v>
      </c>
      <c r="E58" s="9">
        <f>SUM(E47:E57)</f>
        <v>67.5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8" enableFormatConditionsCalculation="0"/>
  <dimension ref="A4:H58"/>
  <sheetViews>
    <sheetView topLeftCell="A20" workbookViewId="0">
      <selection activeCell="G47" sqref="G47:G56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Kilpailu!B15</f>
        <v>0</v>
      </c>
      <c r="C5" s="1" t="s">
        <v>30</v>
      </c>
      <c r="D5">
        <f>SUM(C26:G26)-LARGE(C26:G26,1)-SMALL(C26:G26,1)</f>
        <v>0</v>
      </c>
      <c r="E5">
        <f>Tulokset!D33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Tulokset!D53</f>
        <v>0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0</v>
      </c>
      <c r="E7" s="23">
        <f>Tulokset!D73</f>
        <v>0</v>
      </c>
    </row>
    <row r="8" spans="1:8">
      <c r="A8" s="1" t="s">
        <v>11</v>
      </c>
      <c r="B8" s="10">
        <f>Kilpailu!B5</f>
        <v>40705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9" enableFormatConditionsCalculation="0"/>
  <dimension ref="A4:H58"/>
  <sheetViews>
    <sheetView topLeftCell="A21" workbookViewId="0">
      <selection activeCell="G47" sqref="G47:G56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Kilpailu!B16</f>
        <v>0</v>
      </c>
      <c r="C5" s="1" t="s">
        <v>30</v>
      </c>
      <c r="D5">
        <f>SUM(C26:G26)-LARGE(C26:G26,1)-SMALL(C26:G26,1)</f>
        <v>0</v>
      </c>
      <c r="E5" s="14">
        <f>Tulokset!D34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Tulokset!D54</f>
        <v>0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0</v>
      </c>
      <c r="E7" s="23">
        <f>Tulokset!D74</f>
        <v>0</v>
      </c>
    </row>
    <row r="8" spans="1:8">
      <c r="A8" s="1" t="s">
        <v>11</v>
      </c>
      <c r="B8" s="10">
        <f>Kilpailu!B5</f>
        <v>40705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0" enableFormatConditionsCalculation="0"/>
  <dimension ref="A4:H58"/>
  <sheetViews>
    <sheetView topLeftCell="A15" workbookViewId="0">
      <selection activeCell="G47" sqref="G47:G56"/>
    </sheetView>
  </sheetViews>
  <sheetFormatPr baseColWidth="10" defaultColWidth="7.66406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Kilpailu!B17</f>
        <v>0</v>
      </c>
      <c r="C5" s="1" t="s">
        <v>30</v>
      </c>
      <c r="D5">
        <f>SUM(C26:G26)-LARGE(C26:G26,1)-SMALL(C26:G26,1)</f>
        <v>0</v>
      </c>
      <c r="E5">
        <f>Tulokset!D35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Tulokset!D55</f>
        <v>0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0</v>
      </c>
      <c r="E7" s="23">
        <f>Tulokset!D75</f>
        <v>0</v>
      </c>
    </row>
    <row r="8" spans="1:8">
      <c r="A8" s="1" t="s">
        <v>11</v>
      </c>
      <c r="B8" s="10">
        <f>Kilpailu!B5</f>
        <v>40705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1" enableFormatConditionsCalculation="0"/>
  <dimension ref="A4:H58"/>
  <sheetViews>
    <sheetView topLeftCell="A30" workbookViewId="0">
      <selection activeCell="G47" sqref="G47:G56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Kilpailu!B18</f>
        <v>0</v>
      </c>
      <c r="C5" s="1" t="s">
        <v>30</v>
      </c>
      <c r="D5">
        <f>SUM(C26:G26)-LARGE(C26:G26,1)-SMALL(C26:G26,1)</f>
        <v>0</v>
      </c>
      <c r="E5">
        <f>Tulokset!D36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Tulokset!D56</f>
        <v>0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0</v>
      </c>
      <c r="E7" s="23">
        <f>Tulokset!D76</f>
        <v>0</v>
      </c>
    </row>
    <row r="8" spans="1:8">
      <c r="A8" s="1" t="s">
        <v>11</v>
      </c>
      <c r="B8" s="10">
        <f>Kilpailu!B5</f>
        <v>40705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2" enableFormatConditionsCalculation="0"/>
  <dimension ref="A4:H58"/>
  <sheetViews>
    <sheetView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Tulokset!D37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Tulokset!D57</f>
        <v>0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0</v>
      </c>
      <c r="E7" s="23">
        <f>Tulokset!D77</f>
        <v>0</v>
      </c>
    </row>
    <row r="8" spans="1:8">
      <c r="A8" s="1" t="s">
        <v>11</v>
      </c>
      <c r="B8" s="10">
        <f>Kilpailu!B5</f>
        <v>40705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3" enableFormatConditionsCalculation="0"/>
  <dimension ref="A4:H58"/>
  <sheetViews>
    <sheetView topLeftCell="A29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Tulokset!D38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Tulokset!D58</f>
        <v>0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0</v>
      </c>
      <c r="E7" s="23">
        <f>Tulokset!D78</f>
        <v>0</v>
      </c>
    </row>
    <row r="8" spans="1:8">
      <c r="A8" s="1" t="s">
        <v>11</v>
      </c>
      <c r="B8" s="10">
        <f>Kilpailu!B5</f>
        <v>40705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4" enableFormatConditionsCalculation="0"/>
  <dimension ref="A4:H58"/>
  <sheetViews>
    <sheetView topLeftCell="A14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 s="23">
        <f>Tulokset!D39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Tulokset!D59</f>
        <v>0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0</v>
      </c>
      <c r="E7" s="23">
        <f>Tulokset!D79</f>
        <v>0</v>
      </c>
    </row>
    <row r="8" spans="1:8">
      <c r="A8" s="1" t="s">
        <v>11</v>
      </c>
      <c r="B8" s="10">
        <f>Kilpailu!B5</f>
        <v>40705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5" enableFormatConditionsCalculation="0"/>
  <dimension ref="A4:H58"/>
  <sheetViews>
    <sheetView topLeftCell="A23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Tulokset!D40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Tulokset!D60</f>
        <v>0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0</v>
      </c>
      <c r="E7" s="23">
        <f>Tulokset!D80</f>
        <v>0</v>
      </c>
    </row>
    <row r="8" spans="1:8">
      <c r="A8" s="1" t="s">
        <v>11</v>
      </c>
      <c r="B8" s="10">
        <f>Kilpailu!B5</f>
        <v>40705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6" enableFormatConditionsCalculation="0"/>
  <dimension ref="A4:H58"/>
  <sheetViews>
    <sheetView topLeftCell="A20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Tulokset!D41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Tulokset!D61</f>
        <v>0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0</v>
      </c>
      <c r="E7" s="23">
        <f>Tulokset!D81</f>
        <v>0</v>
      </c>
    </row>
    <row r="8" spans="1:8">
      <c r="A8" s="1" t="s">
        <v>11</v>
      </c>
      <c r="B8" s="10">
        <f>Kilpailu!B5</f>
        <v>40705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7" enableFormatConditionsCalculation="0"/>
  <dimension ref="A4:H58"/>
  <sheetViews>
    <sheetView topLeftCell="A11" workbookViewId="0">
      <selection activeCell="K32" sqref="K3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Tulokset!D42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Tulokset!D62</f>
        <v>0</v>
      </c>
    </row>
    <row r="7" spans="1:8">
      <c r="A7" s="1" t="s">
        <v>10</v>
      </c>
      <c r="B7" t="str">
        <f>Kilpailu!B4</f>
        <v>Jämsä</v>
      </c>
      <c r="C7" s="1" t="s">
        <v>33</v>
      </c>
      <c r="D7">
        <f>SUM(C58:G58)-LARGE(C58:G58,1)-SMALL(C58:G58,1)</f>
        <v>0</v>
      </c>
      <c r="E7" s="23">
        <f>Tulokset!D82</f>
        <v>0</v>
      </c>
    </row>
    <row r="8" spans="1:8">
      <c r="A8" s="1" t="s">
        <v>11</v>
      </c>
      <c r="B8" s="10">
        <f>Kilpailu!B5</f>
        <v>40705</v>
      </c>
    </row>
    <row r="9" spans="1:8">
      <c r="A9" s="1" t="s">
        <v>55</v>
      </c>
      <c r="B9" t="str">
        <f>Kilpailu!B6</f>
        <v>F3C-P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E43"/>
  <sheetViews>
    <sheetView topLeftCell="A3" workbookViewId="0">
      <selection activeCell="F10" sqref="F10"/>
    </sheetView>
  </sheetViews>
  <sheetFormatPr baseColWidth="10" defaultColWidth="8.83203125" defaultRowHeight="14"/>
  <cols>
    <col min="1" max="1" width="11.5" bestFit="1" customWidth="1"/>
    <col min="2" max="2" width="36.5" bestFit="1" customWidth="1"/>
    <col min="3" max="3" width="10.1640625" bestFit="1" customWidth="1"/>
  </cols>
  <sheetData>
    <row r="1" spans="1:5" s="30" customFormat="1" ht="16">
      <c r="A1" s="32" t="s">
        <v>31</v>
      </c>
      <c r="B1" s="33"/>
      <c r="C1" s="34" t="s">
        <v>71</v>
      </c>
      <c r="D1" s="33"/>
      <c r="E1" s="32" t="s">
        <v>72</v>
      </c>
    </row>
    <row r="2" spans="1:5" ht="16">
      <c r="A2" s="42">
        <f>Kilpailu!$B$5</f>
        <v>40705</v>
      </c>
      <c r="B2" s="43" t="str">
        <f>Kilpailu!$B$4</f>
        <v>Jämsä</v>
      </c>
      <c r="C2" s="33"/>
      <c r="D2" s="33"/>
      <c r="E2" s="33"/>
    </row>
    <row r="3" spans="1:5" ht="16">
      <c r="A3" s="46" t="s">
        <v>14</v>
      </c>
      <c r="B3" s="47" t="str">
        <f>IF(Kilpailu!$B$6 =Kilpailu!$A$79,Kilpailu!$B$30,IF(Kilpailu!$B$6 =Kilpailu!$A$80,Kilpailu!$B$45,IF(Kilpailu!$B$6 =Kilpailu!$A$81,Kilpailu!$B$60,"")))</f>
        <v>M with 2 half pirouettes on all side</v>
      </c>
      <c r="C3" s="48"/>
      <c r="D3" s="35"/>
      <c r="E3" s="33"/>
    </row>
    <row r="4" spans="1:5" ht="16">
      <c r="A4" s="46" t="s">
        <v>15</v>
      </c>
      <c r="B4" s="47" t="str">
        <f>IF(Kilpailu!$B$6 =Kilpailu!$A$79,Kilpailu!$B$31,IF(Kilpailu!$B$6 =Kilpailu!$A$80,Kilpailu!$B$46,IF(Kilpailu!$B$6 =Kilpailu!$A$81,Kilpailu!$B$61,"")))</f>
        <v>Semicircle with pirouette</v>
      </c>
      <c r="C4" s="48"/>
      <c r="D4" s="35"/>
      <c r="E4" s="33"/>
    </row>
    <row r="5" spans="1:5" ht="16">
      <c r="A5" s="46" t="s">
        <v>16</v>
      </c>
      <c r="B5" s="47" t="str">
        <f>IF(Kilpailu!$B$6 =Kilpailu!$A$79,Kilpailu!$B$32,IF(Kilpailu!$B$6 =Kilpailu!$A$80,Kilpailu!$B$47,IF(Kilpailu!$B$6 =Kilpailu!$A$81,Kilpailu!$B$62,"")))</f>
        <v>Diamond 3</v>
      </c>
      <c r="C5" s="48"/>
      <c r="D5" s="35"/>
      <c r="E5" s="33"/>
    </row>
    <row r="6" spans="1:5" ht="16">
      <c r="A6" s="46" t="s">
        <v>17</v>
      </c>
      <c r="B6" s="47" t="str">
        <f>IF(Kilpailu!$B$6 =Kilpailu!$A$79,Kilpailu!$B$33,IF(Kilpailu!$B$6 =Kilpailu!$A$80,Kilpailu!$B$48,IF(Kilpailu!$B$6 =Kilpailu!$A$81,Kilpailu!$B$63,"")))</f>
        <v>Cuban eight</v>
      </c>
      <c r="C6" s="48"/>
      <c r="D6" s="35"/>
      <c r="E6" s="33"/>
    </row>
    <row r="7" spans="1:5" ht="16">
      <c r="A7" s="46" t="s">
        <v>18</v>
      </c>
      <c r="B7" s="47" t="str">
        <f>IF(Kilpailu!$B$6 =Kilpailu!$A$79,Kilpailu!$B$34,IF(Kilpailu!$B$6 =Kilpailu!$A$80,Kilpailu!$B$49,IF(Kilpailu!$B$6 =Kilpailu!$A$81,Kilpailu!$B$64,"")))</f>
        <v>Pullpack with backward full roll</v>
      </c>
      <c r="C7" s="48"/>
      <c r="D7" s="35"/>
      <c r="E7" s="33"/>
    </row>
    <row r="8" spans="1:5" ht="16">
      <c r="A8" s="46" t="s">
        <v>19</v>
      </c>
      <c r="B8" s="47" t="str">
        <f>IF(Kilpailu!$B$6 =Kilpailu!$A$79,Kilpailu!$B$35,IF(Kilpailu!$B$6 =Kilpailu!$A$80,Kilpailu!$B$50,IF(Kilpailu!$B$6 =Kilpailu!$A$81,Kilpailu!$B$65,"")))</f>
        <v>Cobra Roll with pushed flip</v>
      </c>
      <c r="C8" s="48"/>
      <c r="D8" s="35"/>
      <c r="E8" s="33"/>
    </row>
    <row r="9" spans="1:5" ht="16">
      <c r="A9" s="46" t="s">
        <v>20</v>
      </c>
      <c r="B9" s="47" t="str">
        <f>IF(Kilpailu!$B$6 =Kilpailu!$A$79,Kilpailu!$B$36,IF(Kilpailu!$B$6 =Kilpailu!$A$80,Kilpailu!$B$51,IF(Kilpailu!$B$6 =Kilpailu!$A$81,Kilpailu!$B$66,"")))</f>
        <v>Vertical candle</v>
      </c>
      <c r="C9" s="48"/>
      <c r="D9" s="35"/>
      <c r="E9" s="33"/>
    </row>
    <row r="10" spans="1:5" ht="16">
      <c r="A10" s="46" t="s">
        <v>21</v>
      </c>
      <c r="B10" s="47" t="str">
        <f>IF(Kilpailu!$B$6 =Kilpailu!$A$79,Kilpailu!$B$37,IF(Kilpailu!$B$6 =Kilpailu!$A$80,Kilpailu!$B$52,IF(Kilpailu!$B$6 =Kilpailu!$A$81,Kilpailu!$B$67,"")))</f>
        <v>Opposite 2 point rolls</v>
      </c>
      <c r="C10" s="48"/>
      <c r="D10" s="35"/>
      <c r="E10" s="33"/>
    </row>
    <row r="11" spans="1:5" ht="16">
      <c r="A11" s="46" t="s">
        <v>22</v>
      </c>
      <c r="B11" s="47" t="str">
        <f>IF(Kilpailu!$B$6 =Kilpailu!$A$79,Kilpailu!$B$38,IF(Kilpailu!$B$6 =Kilpailu!$A$80,Kilpailu!$B$53,IF(Kilpailu!$B$6 =Kilpailu!$A$81,Kilpailu!$B$68,"")))</f>
        <v>Inside loop with pirouette on top</v>
      </c>
      <c r="C11" s="48"/>
      <c r="D11" s="35"/>
      <c r="E11" s="33"/>
    </row>
    <row r="12" spans="1:5" ht="16">
      <c r="A12" s="46" t="s">
        <v>23</v>
      </c>
      <c r="B12" s="47" t="str">
        <f>IF(Kilpailu!$B$6 =Kilpailu!$A$79,Kilpailu!$B$39,IF(Kilpailu!$B$6 =Kilpailu!$A$80,Kilpailu!$B$54,IF(Kilpailu!$B$6 =Kilpailu!$A$81,Kilpailu!$B$69,"")))</f>
        <v>Autorotation with two 90º turns</v>
      </c>
      <c r="C12" s="48"/>
      <c r="D12" s="35"/>
      <c r="E12" s="33"/>
    </row>
    <row r="13" spans="1:5" ht="16">
      <c r="A13" s="46" t="s">
        <v>24</v>
      </c>
      <c r="B13" s="47" t="str">
        <f>IF(Kilpailu!$B$6 =Kilpailu!$A$79,Kilpailu!$B$40,IF(Kilpailu!$B$6 =Kilpailu!$A$80,Kilpailu!$B$55,IF(Kilpailu!$B$6 =Kilpailu!$A$81,Kilpailu!$B$70,"")))</f>
        <v xml:space="preserve"> </v>
      </c>
      <c r="C13" s="48"/>
      <c r="D13" s="35"/>
      <c r="E13" s="33"/>
    </row>
    <row r="14" spans="1:5" s="31" customFormat="1" ht="16">
      <c r="D14" s="38"/>
      <c r="E14" s="39"/>
    </row>
    <row r="15" spans="1:5" s="30" customFormat="1" ht="16">
      <c r="A15" s="40"/>
      <c r="B15" s="40"/>
      <c r="C15" s="40"/>
      <c r="D15" s="40"/>
      <c r="E15" s="33"/>
    </row>
    <row r="16" spans="1:5" ht="16">
      <c r="A16" s="36" t="s">
        <v>31</v>
      </c>
      <c r="B16" s="33"/>
      <c r="C16" s="34" t="s">
        <v>71</v>
      </c>
      <c r="D16" s="33"/>
      <c r="E16" s="36" t="s">
        <v>73</v>
      </c>
    </row>
    <row r="17" spans="1:5" ht="16">
      <c r="A17" s="42">
        <f>Kilpailu!$B$5</f>
        <v>40705</v>
      </c>
      <c r="B17" s="43" t="str">
        <f>Kilpailu!$B$4</f>
        <v>Jämsä</v>
      </c>
      <c r="C17" s="33"/>
      <c r="D17" s="33"/>
      <c r="E17" s="33"/>
    </row>
    <row r="18" spans="1:5" ht="16">
      <c r="A18" s="46" t="s">
        <v>14</v>
      </c>
      <c r="B18" s="47" t="str">
        <f>IF(Kilpailu!$B$6 =Kilpailu!$A$79,Kilpailu!$B$30,IF(Kilpailu!$B$6 =Kilpailu!$A$80,Kilpailu!$B$45,IF(Kilpailu!$B$6 =Kilpailu!$A$81,Kilpailu!$B$60,"")))</f>
        <v>M with 2 half pirouettes on all side</v>
      </c>
      <c r="C18" s="48"/>
      <c r="D18" s="35"/>
      <c r="E18" s="33"/>
    </row>
    <row r="19" spans="1:5" ht="16">
      <c r="A19" s="46" t="s">
        <v>15</v>
      </c>
      <c r="B19" s="47" t="str">
        <f>IF(Kilpailu!$B$6 =Kilpailu!$A$79,Kilpailu!$B$31,IF(Kilpailu!$B$6 =Kilpailu!$A$80,Kilpailu!$B$46,IF(Kilpailu!$B$6 =Kilpailu!$A$81,Kilpailu!$B$61,"")))</f>
        <v>Semicircle with pirouette</v>
      </c>
      <c r="C19" s="48"/>
      <c r="D19" s="35"/>
      <c r="E19" s="33"/>
    </row>
    <row r="20" spans="1:5" ht="16">
      <c r="A20" s="46" t="s">
        <v>16</v>
      </c>
      <c r="B20" s="47" t="str">
        <f>IF(Kilpailu!$B$6 =Kilpailu!$A$79,Kilpailu!$B$32,IF(Kilpailu!$B$6 =Kilpailu!$A$80,Kilpailu!$B$47,IF(Kilpailu!$B$6 =Kilpailu!$A$81,Kilpailu!$B$62,"")))</f>
        <v>Diamond 3</v>
      </c>
      <c r="C20" s="48"/>
      <c r="D20" s="35"/>
      <c r="E20" s="33"/>
    </row>
    <row r="21" spans="1:5" ht="16">
      <c r="A21" s="46" t="s">
        <v>17</v>
      </c>
      <c r="B21" s="47" t="str">
        <f>IF(Kilpailu!$B$6 =Kilpailu!$A$79,Kilpailu!$B$33,IF(Kilpailu!$B$6 =Kilpailu!$A$80,Kilpailu!$B$48,IF(Kilpailu!$B$6 =Kilpailu!$A$81,Kilpailu!$B$63,"")))</f>
        <v>Cuban eight</v>
      </c>
      <c r="C21" s="48"/>
      <c r="D21" s="35"/>
      <c r="E21" s="33"/>
    </row>
    <row r="22" spans="1:5" ht="16">
      <c r="A22" s="46" t="s">
        <v>18</v>
      </c>
      <c r="B22" s="47" t="str">
        <f>IF(Kilpailu!$B$6 =Kilpailu!$A$79,Kilpailu!$B$34,IF(Kilpailu!$B$6 =Kilpailu!$A$80,Kilpailu!$B$49,IF(Kilpailu!$B$6 =Kilpailu!$A$81,Kilpailu!$B$64,"")))</f>
        <v>Pullpack with backward full roll</v>
      </c>
      <c r="C22" s="48"/>
      <c r="D22" s="35"/>
      <c r="E22" s="33"/>
    </row>
    <row r="23" spans="1:5" ht="16">
      <c r="A23" s="46" t="s">
        <v>19</v>
      </c>
      <c r="B23" s="47" t="str">
        <f>IF(Kilpailu!$B$6 =Kilpailu!$A$79,Kilpailu!$B$35,IF(Kilpailu!$B$6 =Kilpailu!$A$80,Kilpailu!$B$50,IF(Kilpailu!$B$6 =Kilpailu!$A$81,Kilpailu!$B$65,"")))</f>
        <v>Cobra Roll with pushed flip</v>
      </c>
      <c r="C23" s="48"/>
      <c r="D23" s="35"/>
      <c r="E23" s="33"/>
    </row>
    <row r="24" spans="1:5" ht="16">
      <c r="A24" s="46" t="s">
        <v>20</v>
      </c>
      <c r="B24" s="47" t="str">
        <f>IF(Kilpailu!$B$6 =Kilpailu!$A$79,Kilpailu!$B$36,IF(Kilpailu!$B$6 =Kilpailu!$A$80,Kilpailu!$B$51,IF(Kilpailu!$B$6 =Kilpailu!$A$81,Kilpailu!$B$66,"")))</f>
        <v>Vertical candle</v>
      </c>
      <c r="C24" s="48"/>
      <c r="D24" s="35"/>
      <c r="E24" s="33"/>
    </row>
    <row r="25" spans="1:5" ht="16">
      <c r="A25" s="46" t="s">
        <v>21</v>
      </c>
      <c r="B25" s="47" t="str">
        <f>IF(Kilpailu!$B$6 =Kilpailu!$A$79,Kilpailu!$B$37,IF(Kilpailu!$B$6 =Kilpailu!$A$80,Kilpailu!$B$52,IF(Kilpailu!$B$6 =Kilpailu!$A$81,Kilpailu!$B$67,"")))</f>
        <v>Opposite 2 point rolls</v>
      </c>
      <c r="C25" s="48"/>
      <c r="D25" s="35"/>
      <c r="E25" s="33"/>
    </row>
    <row r="26" spans="1:5" ht="16">
      <c r="A26" s="46" t="s">
        <v>22</v>
      </c>
      <c r="B26" s="47" t="str">
        <f>IF(Kilpailu!$B$6 =Kilpailu!$A$79,Kilpailu!$B$38,IF(Kilpailu!$B$6 =Kilpailu!$A$80,Kilpailu!$B$53,IF(Kilpailu!$B$6 =Kilpailu!$A$81,Kilpailu!$B$68,"")))</f>
        <v>Inside loop with pirouette on top</v>
      </c>
      <c r="C26" s="48"/>
      <c r="D26" s="35"/>
      <c r="E26" s="33"/>
    </row>
    <row r="27" spans="1:5" ht="16">
      <c r="A27" s="46" t="s">
        <v>23</v>
      </c>
      <c r="B27" s="47" t="str">
        <f>IF(Kilpailu!$B$6 =Kilpailu!$A$79,Kilpailu!$B$39,IF(Kilpailu!$B$6 =Kilpailu!$A$80,Kilpailu!$B$54,IF(Kilpailu!$B$6 =Kilpailu!$A$81,Kilpailu!$B$69,"")))</f>
        <v>Autorotation with two 90º turns</v>
      </c>
      <c r="C27" s="48"/>
      <c r="D27" s="35"/>
      <c r="E27" s="33"/>
    </row>
    <row r="28" spans="1:5" ht="16">
      <c r="A28" s="46" t="s">
        <v>24</v>
      </c>
      <c r="B28" s="47" t="str">
        <f>IF(Kilpailu!$B$6 =Kilpailu!$A$79,Kilpailu!$B$40,IF(Kilpailu!$B$6 =Kilpailu!$A$80,Kilpailu!$B$55,IF(Kilpailu!$B$6 =Kilpailu!$A$81,Kilpailu!$B$70,"")))</f>
        <v xml:space="preserve"> </v>
      </c>
      <c r="C28" s="48"/>
      <c r="D28" s="35"/>
      <c r="E28" s="33"/>
    </row>
    <row r="29" spans="1:5" s="31" customFormat="1" ht="16">
      <c r="A29" s="36"/>
      <c r="B29" s="37"/>
      <c r="C29" s="38"/>
      <c r="D29" s="38"/>
      <c r="E29" s="39"/>
    </row>
    <row r="30" spans="1:5" s="30" customFormat="1" ht="16">
      <c r="A30" s="36"/>
      <c r="B30" s="37"/>
      <c r="C30" s="38"/>
      <c r="D30" s="38"/>
      <c r="E30" s="33"/>
    </row>
    <row r="31" spans="1:5" ht="16">
      <c r="A31" s="36" t="s">
        <v>31</v>
      </c>
      <c r="B31" s="33"/>
      <c r="C31" s="41" t="s">
        <v>71</v>
      </c>
      <c r="D31" s="39"/>
      <c r="E31" s="36" t="s">
        <v>74</v>
      </c>
    </row>
    <row r="32" spans="1:5" ht="16">
      <c r="A32" s="42">
        <f>Kilpailu!$B$5</f>
        <v>40705</v>
      </c>
      <c r="B32" s="43" t="str">
        <f>Kilpailu!$B$4</f>
        <v>Jämsä</v>
      </c>
      <c r="C32" s="39"/>
      <c r="D32" s="39"/>
      <c r="E32" s="33"/>
    </row>
    <row r="33" spans="1:5" ht="16">
      <c r="A33" s="46" t="s">
        <v>14</v>
      </c>
      <c r="B33" s="47" t="str">
        <f>IF(Kilpailu!$B$6 =Kilpailu!$A$79,Kilpailu!$B$30,IF(Kilpailu!$B$6 =Kilpailu!$A$80,Kilpailu!$B$45,IF(Kilpailu!$B$6 =Kilpailu!$A$81,Kilpailu!$B$60,"")))</f>
        <v>M with 2 half pirouettes on all side</v>
      </c>
      <c r="C33" s="48"/>
      <c r="D33" s="35"/>
      <c r="E33" s="33"/>
    </row>
    <row r="34" spans="1:5" ht="16">
      <c r="A34" s="46" t="s">
        <v>15</v>
      </c>
      <c r="B34" s="47" t="str">
        <f>IF(Kilpailu!$B$6 =Kilpailu!$A$79,Kilpailu!$B$31,IF(Kilpailu!$B$6 =Kilpailu!$A$80,Kilpailu!$B$46,IF(Kilpailu!$B$6 =Kilpailu!$A$81,Kilpailu!$B$61,"")))</f>
        <v>Semicircle with pirouette</v>
      </c>
      <c r="C34" s="48"/>
      <c r="D34" s="35"/>
      <c r="E34" s="33"/>
    </row>
    <row r="35" spans="1:5" ht="16">
      <c r="A35" s="46" t="s">
        <v>16</v>
      </c>
      <c r="B35" s="47" t="str">
        <f>IF(Kilpailu!$B$6 =Kilpailu!$A$79,Kilpailu!$B$32,IF(Kilpailu!$B$6 =Kilpailu!$A$80,Kilpailu!$B$47,IF(Kilpailu!$B$6 =Kilpailu!$A$81,Kilpailu!$B$62,"")))</f>
        <v>Diamond 3</v>
      </c>
      <c r="C35" s="48"/>
      <c r="D35" s="35"/>
      <c r="E35" s="33"/>
    </row>
    <row r="36" spans="1:5" ht="16">
      <c r="A36" s="46" t="s">
        <v>17</v>
      </c>
      <c r="B36" s="47" t="str">
        <f>IF(Kilpailu!$B$6 =Kilpailu!$A$79,Kilpailu!$B$33,IF(Kilpailu!$B$6 =Kilpailu!$A$80,Kilpailu!$B$48,IF(Kilpailu!$B$6 =Kilpailu!$A$81,Kilpailu!$B$63,"")))</f>
        <v>Cuban eight</v>
      </c>
      <c r="C36" s="48"/>
      <c r="D36" s="35"/>
      <c r="E36" s="33"/>
    </row>
    <row r="37" spans="1:5" ht="16">
      <c r="A37" s="46" t="s">
        <v>18</v>
      </c>
      <c r="B37" s="47" t="str">
        <f>IF(Kilpailu!$B$6 =Kilpailu!$A$79,Kilpailu!$B$34,IF(Kilpailu!$B$6 =Kilpailu!$A$80,Kilpailu!$B$49,IF(Kilpailu!$B$6 =Kilpailu!$A$81,Kilpailu!$B$64,"")))</f>
        <v>Pullpack with backward full roll</v>
      </c>
      <c r="C37" s="48"/>
      <c r="D37" s="35"/>
      <c r="E37" s="33"/>
    </row>
    <row r="38" spans="1:5" ht="16">
      <c r="A38" s="46" t="s">
        <v>19</v>
      </c>
      <c r="B38" s="47" t="str">
        <f>IF(Kilpailu!$B$6 =Kilpailu!$A$79,Kilpailu!$B$35,IF(Kilpailu!$B$6 =Kilpailu!$A$80,Kilpailu!$B$50,IF(Kilpailu!$B$6 =Kilpailu!$A$81,Kilpailu!$B$65,"")))</f>
        <v>Cobra Roll with pushed flip</v>
      </c>
      <c r="C38" s="48"/>
      <c r="D38" s="35"/>
      <c r="E38" s="33"/>
    </row>
    <row r="39" spans="1:5" ht="16">
      <c r="A39" s="46" t="s">
        <v>20</v>
      </c>
      <c r="B39" s="47" t="str">
        <f>IF(Kilpailu!$B$6 =Kilpailu!$A$79,Kilpailu!$B$36,IF(Kilpailu!$B$6 =Kilpailu!$A$80,Kilpailu!$B$51,IF(Kilpailu!$B$6 =Kilpailu!$A$81,Kilpailu!$B$66,"")))</f>
        <v>Vertical candle</v>
      </c>
      <c r="C39" s="48"/>
      <c r="D39" s="35"/>
      <c r="E39" s="33"/>
    </row>
    <row r="40" spans="1:5" ht="16">
      <c r="A40" s="46" t="s">
        <v>21</v>
      </c>
      <c r="B40" s="47" t="str">
        <f>IF(Kilpailu!$B$6 =Kilpailu!$A$79,Kilpailu!$B$37,IF(Kilpailu!$B$6 =Kilpailu!$A$80,Kilpailu!$B$52,IF(Kilpailu!$B$6 =Kilpailu!$A$81,Kilpailu!$B$67,"")))</f>
        <v>Opposite 2 point rolls</v>
      </c>
      <c r="C40" s="48"/>
      <c r="D40" s="35"/>
      <c r="E40" s="33"/>
    </row>
    <row r="41" spans="1:5" ht="16">
      <c r="A41" s="46" t="s">
        <v>22</v>
      </c>
      <c r="B41" s="47" t="str">
        <f>IF(Kilpailu!$B$6 =Kilpailu!$A$79,Kilpailu!$B$38,IF(Kilpailu!$B$6 =Kilpailu!$A$80,Kilpailu!$B$53,IF(Kilpailu!$B$6 =Kilpailu!$A$81,Kilpailu!$B$68,"")))</f>
        <v>Inside loop with pirouette on top</v>
      </c>
      <c r="C41" s="48"/>
      <c r="D41" s="35"/>
      <c r="E41" s="33"/>
    </row>
    <row r="42" spans="1:5" ht="16">
      <c r="A42" s="46" t="s">
        <v>23</v>
      </c>
      <c r="B42" s="47" t="str">
        <f>IF(Kilpailu!$B$6 =Kilpailu!$A$79,Kilpailu!$B$39,IF(Kilpailu!$B$6 =Kilpailu!$A$80,Kilpailu!$B$54,IF(Kilpailu!$B$6 =Kilpailu!$A$81,Kilpailu!$B$69,"")))</f>
        <v>Autorotation with two 90º turns</v>
      </c>
      <c r="C42" s="48"/>
      <c r="D42" s="35"/>
      <c r="E42" s="33"/>
    </row>
    <row r="43" spans="1:5" ht="16">
      <c r="A43" s="46" t="s">
        <v>24</v>
      </c>
      <c r="B43" s="47" t="str">
        <f>IF(Kilpailu!$B$6 =Kilpailu!$A$79,Kilpailu!$B$40,IF(Kilpailu!$B$6 =Kilpailu!$A$80,Kilpailu!$B$55,IF(Kilpailu!$B$6 =Kilpailu!$A$81,Kilpailu!$B$70,"")))</f>
        <v xml:space="preserve"> </v>
      </c>
      <c r="C43" s="48"/>
      <c r="D43" s="35"/>
      <c r="E43" s="33"/>
    </row>
  </sheetData>
  <sheetCalcPr fullCalcOnLoad="1"/>
  <phoneticPr fontId="5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Laskentataulukot</vt:lpstr>
      </vt:variant>
      <vt:variant>
        <vt:i4>18</vt:i4>
      </vt:variant>
    </vt:vector>
  </HeadingPairs>
  <TitlesOfParts>
    <vt:vector size="18" baseType="lpstr">
      <vt:lpstr>Kilpailu</vt:lpstr>
      <vt:lpstr>Tulokset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Arvostelu lomakkeet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Timo</dc:creator>
  <cp:keywords/>
  <cp:lastModifiedBy>Timo Keränen</cp:lastModifiedBy>
  <cp:lastPrinted>2010-08-06T20:37:29Z</cp:lastPrinted>
  <dcterms:created xsi:type="dcterms:W3CDTF">2008-06-05T19:52:34Z</dcterms:created>
  <dcterms:modified xsi:type="dcterms:W3CDTF">2011-07-02T13:14:48Z</dcterms:modified>
</cp:coreProperties>
</file>