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220" yWindow="220" windowWidth="24560" windowHeight="17080" tabRatio="841" activeTab="8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5"/>
  <c r="E6"/>
  <c r="E7"/>
  <c r="E10"/>
  <c r="E11"/>
  <c r="E9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5"/>
  <c r="E6"/>
  <c r="E7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5"/>
  <c r="E6"/>
  <c r="E7"/>
  <c r="E9"/>
  <c r="E10"/>
  <c r="E11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5"/>
  <c r="E6"/>
  <c r="E7"/>
  <c r="E10"/>
  <c r="E11"/>
  <c r="E9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5"/>
  <c r="E6"/>
  <c r="E7"/>
  <c r="E10"/>
  <c r="E11"/>
  <c r="E9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5"/>
  <c r="E6"/>
  <c r="E7"/>
  <c r="E9"/>
  <c r="E10"/>
  <c r="E11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5"/>
  <c r="E6"/>
  <c r="E7"/>
  <c r="E9"/>
  <c r="E10"/>
  <c r="E11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5"/>
  <c r="E6"/>
  <c r="E7"/>
  <c r="E9"/>
  <c r="E10"/>
  <c r="E11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5"/>
  <c r="E6"/>
  <c r="E7"/>
  <c r="E9"/>
  <c r="E10"/>
  <c r="E11"/>
  <c r="B32" i="19"/>
  <c r="A32"/>
  <c r="B17"/>
  <c r="A17"/>
  <c r="A2"/>
  <c r="B2"/>
  <c r="B43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4"/>
  <c r="D10"/>
  <c r="D13"/>
  <c r="D16"/>
  <c r="D15"/>
  <c r="D11"/>
  <c r="D9"/>
  <c r="D12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<sst xmlns="http://schemas.openxmlformats.org/spreadsheetml/2006/main" count="1298" uniqueCount="99">
  <si>
    <t>Ari</t>
    <phoneticPr fontId="5" type="noConversion"/>
  </si>
  <si>
    <t>Jukka</t>
    <phoneticPr fontId="5" type="noConversion"/>
  </si>
  <si>
    <t>Anssi</t>
    <phoneticPr fontId="5" type="noConversion"/>
  </si>
  <si>
    <t>Olli-pekka</t>
    <phoneticPr fontId="5" type="noConversion"/>
  </si>
  <si>
    <t>Tero</t>
    <phoneticPr fontId="5" type="noConversion"/>
  </si>
  <si>
    <t>Juho</t>
    <phoneticPr fontId="5" type="noConversion"/>
  </si>
  <si>
    <t>Sami</t>
    <phoneticPr fontId="5" type="noConversion"/>
  </si>
  <si>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</si>
  <si>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</si>
  <si>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</si>
  <si>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</si>
  <si>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</si>
  <si>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</si>
  <si>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</si>
  <si>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</si>
  <si>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</si>
  <si>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</si>
  <si>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</si>
  <si>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</si>
  <si>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</si>
  <si>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</si>
  <si>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</si>
  <si>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</si>
  <si>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</si>
  <si>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</si>
  <si>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</si>
  <si>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</si>
  <si>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</si>
  <si>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</si>
  <si>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</si>
  <si>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</si>
  <si>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</si>
  <si>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</si>
  <si>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</si>
  <si>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</si>
  <si>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</si>
  <si>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</si>
  <si>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</si>
  <si>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</si>
  <si>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</si>
  <si>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</si>
  <si>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</si>
  <si>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</si>
  <si>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</si>
  <si>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</si>
  <si>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</si>
  <si>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</si>
  <si>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</si>
  <si>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</si>
  <si>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</si>
  <si>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</si>
  <si>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</si>
  <si>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</si>
  <si>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</si>
  <si>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</si>
  <si>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</si>
  <si>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</si>
  <si>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</si>
  <si>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</si>
  <si>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</si>
  <si>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</si>
  <si>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</si>
  <si>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</si>
  <si>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</si>
  <si>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</si>
  <si>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</si>
  <si>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</si>
  <si>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</si>
  <si>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</si>
  <si>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</si>
  <si>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</si>
  <si>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</si>
  <si>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</si>
  <si>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</si>
  <si>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</si>
  <si>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</si>
  <si>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</si>
  <si>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</si>
  <si>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</si>
  <si>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</si>
  <si>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</si>
  <si>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</si>
  <si>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</si>
  <si>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</si>
  <si>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</si>
  <si>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</si>
  <si>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</si>
  <si>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</si>
  <si>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</si>
  <si>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</si>
  <si>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</si>
  <si>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</si>
  <si>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</si>
  <si>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</si>
  <si>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</si>
  <si>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</si>
  <si>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</si>
  <si>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</si>
  <si>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Masku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</si>
</sst>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topLeftCell="A7" workbookViewId="0">
      <selection activeCell="B17" sqref="B17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17</v>
      </c>
      <c r="B4" s="52" t="s">
        <v>98</v>
      </c>
    </row>
    <row r="5" spans="1:8">
      <c r="A5" s="1" t="s">
        <v>18</v>
      </c>
      <c r="B5" s="10">
        <v>40705</v>
      </c>
    </row>
    <row r="6" spans="1:8">
      <c r="A6" s="1" t="s">
        <v>62</v>
      </c>
      <c r="B6" t="s">
        <v>93</v>
      </c>
    </row>
    <row r="8" spans="1:8">
      <c r="A8" s="53" t="s">
        <v>20</v>
      </c>
      <c r="B8" s="53"/>
      <c r="D8" s="53" t="s">
        <v>64</v>
      </c>
      <c r="E8" s="53"/>
    </row>
    <row r="9" spans="1:8">
      <c r="B9" s="1" t="s">
        <v>36</v>
      </c>
      <c r="C9" s="4"/>
      <c r="D9" s="1" t="s">
        <v>65</v>
      </c>
      <c r="E9" s="1"/>
      <c r="F9" s="1" t="s">
        <v>66</v>
      </c>
      <c r="H9" s="1" t="s">
        <v>67</v>
      </c>
    </row>
    <row r="10" spans="1:8">
      <c r="A10" s="1" t="s">
        <v>21</v>
      </c>
      <c r="B10" s="52" t="s">
        <v>1</v>
      </c>
    </row>
    <row r="11" spans="1:8">
      <c r="A11" s="1" t="s">
        <v>22</v>
      </c>
      <c r="B11" s="52" t="s">
        <v>0</v>
      </c>
    </row>
    <row r="12" spans="1:8">
      <c r="A12" s="1" t="s">
        <v>23</v>
      </c>
      <c r="B12" s="52" t="s">
        <v>2</v>
      </c>
    </row>
    <row r="13" spans="1:8">
      <c r="A13" s="1" t="s">
        <v>24</v>
      </c>
      <c r="B13" s="52" t="s">
        <v>3</v>
      </c>
    </row>
    <row r="14" spans="1:8">
      <c r="A14" s="1" t="s">
        <v>25</v>
      </c>
      <c r="B14" s="52" t="s">
        <v>4</v>
      </c>
    </row>
    <row r="15" spans="1:8">
      <c r="A15" s="1" t="s">
        <v>26</v>
      </c>
      <c r="B15" s="52" t="s">
        <v>5</v>
      </c>
    </row>
    <row r="16" spans="1:8">
      <c r="A16" s="1" t="s">
        <v>27</v>
      </c>
      <c r="B16" s="52" t="s">
        <v>6</v>
      </c>
    </row>
    <row r="17" spans="1:3">
      <c r="A17" s="1" t="s">
        <v>28</v>
      </c>
      <c r="B17" s="49"/>
    </row>
    <row r="18" spans="1:3">
      <c r="A18" s="1" t="s">
        <v>29</v>
      </c>
      <c r="B18" s="49"/>
    </row>
    <row r="19" spans="1:3">
      <c r="A19" s="1" t="s">
        <v>30</v>
      </c>
    </row>
    <row r="20" spans="1:3">
      <c r="A20" s="1" t="s">
        <v>31</v>
      </c>
    </row>
    <row r="21" spans="1:3">
      <c r="A21" s="1" t="s">
        <v>32</v>
      </c>
    </row>
    <row r="22" spans="1:3">
      <c r="A22" s="1" t="s">
        <v>33</v>
      </c>
    </row>
    <row r="23" spans="1:3">
      <c r="A23" s="1" t="s">
        <v>34</v>
      </c>
    </row>
    <row r="24" spans="1:3">
      <c r="A24" s="1" t="s">
        <v>35</v>
      </c>
    </row>
    <row r="28" spans="1:3">
      <c r="A28" s="1" t="s">
        <v>62</v>
      </c>
      <c r="B28" s="44" t="s">
        <v>82</v>
      </c>
    </row>
    <row r="29" spans="1:3">
      <c r="A29" s="1"/>
      <c r="B29" s="1" t="s">
        <v>63</v>
      </c>
      <c r="C29" s="1" t="s">
        <v>61</v>
      </c>
    </row>
    <row r="30" spans="1:3">
      <c r="A30" s="1" t="s">
        <v>21</v>
      </c>
      <c r="B30" s="44" t="s">
        <v>83</v>
      </c>
      <c r="C30">
        <v>1</v>
      </c>
    </row>
    <row r="31" spans="1:3">
      <c r="A31" s="1" t="s">
        <v>22</v>
      </c>
      <c r="B31" s="44" t="s">
        <v>84</v>
      </c>
      <c r="C31">
        <v>1</v>
      </c>
    </row>
    <row r="32" spans="1:3">
      <c r="A32" s="1" t="s">
        <v>23</v>
      </c>
      <c r="B32" s="44" t="s">
        <v>85</v>
      </c>
      <c r="C32">
        <v>1</v>
      </c>
    </row>
    <row r="33" spans="1:3">
      <c r="A33" s="1" t="s">
        <v>24</v>
      </c>
      <c r="B33" s="44" t="s">
        <v>86</v>
      </c>
      <c r="C33">
        <v>1</v>
      </c>
    </row>
    <row r="34" spans="1:3">
      <c r="A34" s="1" t="s">
        <v>25</v>
      </c>
      <c r="B34" s="44" t="s">
        <v>87</v>
      </c>
      <c r="C34">
        <v>1</v>
      </c>
    </row>
    <row r="35" spans="1:3">
      <c r="A35" s="1" t="s">
        <v>26</v>
      </c>
      <c r="B35" s="44" t="s">
        <v>89</v>
      </c>
      <c r="C35">
        <v>1</v>
      </c>
    </row>
    <row r="36" spans="1:3">
      <c r="A36" s="1" t="s">
        <v>27</v>
      </c>
      <c r="B36" s="44" t="s">
        <v>88</v>
      </c>
      <c r="C36">
        <v>1</v>
      </c>
    </row>
    <row r="37" spans="1:3">
      <c r="A37" s="1" t="s">
        <v>28</v>
      </c>
      <c r="B37" s="44" t="s">
        <v>90</v>
      </c>
      <c r="C37">
        <v>1</v>
      </c>
    </row>
    <row r="38" spans="1:3">
      <c r="A38" s="1" t="s">
        <v>29</v>
      </c>
      <c r="B38" s="44" t="s">
        <v>91</v>
      </c>
      <c r="C38">
        <v>1</v>
      </c>
    </row>
    <row r="39" spans="1:3">
      <c r="A39" s="1" t="s">
        <v>30</v>
      </c>
      <c r="B39" s="44" t="s">
        <v>92</v>
      </c>
      <c r="C39">
        <v>1</v>
      </c>
    </row>
    <row r="40" spans="1:3">
      <c r="A40" s="1" t="s">
        <v>31</v>
      </c>
      <c r="B40" s="29" t="s">
        <v>54</v>
      </c>
      <c r="C40">
        <v>1</v>
      </c>
    </row>
    <row r="43" spans="1:3">
      <c r="A43" s="1" t="s">
        <v>62</v>
      </c>
      <c r="B43" t="s">
        <v>68</v>
      </c>
    </row>
    <row r="44" spans="1:3">
      <c r="A44" s="1"/>
      <c r="B44" s="1" t="s">
        <v>63</v>
      </c>
      <c r="C44" s="1" t="s">
        <v>61</v>
      </c>
    </row>
    <row r="45" spans="1:3">
      <c r="A45" s="1" t="s">
        <v>21</v>
      </c>
      <c r="B45" s="29" t="s">
        <v>96</v>
      </c>
      <c r="C45">
        <v>1</v>
      </c>
    </row>
    <row r="46" spans="1:3">
      <c r="A46" s="1" t="s">
        <v>22</v>
      </c>
      <c r="B46" s="29" t="s">
        <v>97</v>
      </c>
      <c r="C46">
        <v>1</v>
      </c>
    </row>
    <row r="47" spans="1:3">
      <c r="A47" s="1" t="s">
        <v>23</v>
      </c>
      <c r="B47" s="29" t="s">
        <v>7</v>
      </c>
      <c r="C47">
        <v>1</v>
      </c>
    </row>
    <row r="48" spans="1:3">
      <c r="A48" s="1" t="s">
        <v>24</v>
      </c>
      <c r="B48" s="29" t="s">
        <v>8</v>
      </c>
      <c r="C48">
        <v>1</v>
      </c>
    </row>
    <row r="49" spans="1:3">
      <c r="A49" s="1" t="s">
        <v>25</v>
      </c>
      <c r="B49" s="29" t="s">
        <v>9</v>
      </c>
      <c r="C49">
        <v>1</v>
      </c>
    </row>
    <row r="50" spans="1:3">
      <c r="A50" s="1" t="s">
        <v>26</v>
      </c>
      <c r="B50" s="29" t="s">
        <v>10</v>
      </c>
      <c r="C50">
        <v>1</v>
      </c>
    </row>
    <row r="51" spans="1:3">
      <c r="A51" s="1" t="s">
        <v>27</v>
      </c>
      <c r="B51" s="29" t="s">
        <v>11</v>
      </c>
      <c r="C51">
        <v>1</v>
      </c>
    </row>
    <row r="52" spans="1:3">
      <c r="A52" s="1" t="s">
        <v>28</v>
      </c>
      <c r="B52" s="29" t="s">
        <v>12</v>
      </c>
      <c r="C52">
        <v>1</v>
      </c>
    </row>
    <row r="53" spans="1:3">
      <c r="A53" s="1" t="s">
        <v>29</v>
      </c>
      <c r="B53" s="29" t="s">
        <v>13</v>
      </c>
      <c r="C53">
        <v>1</v>
      </c>
    </row>
    <row r="54" spans="1:3">
      <c r="A54" s="1" t="s">
        <v>30</v>
      </c>
      <c r="B54" s="29" t="s">
        <v>54</v>
      </c>
      <c r="C54">
        <v>1</v>
      </c>
    </row>
    <row r="55" spans="1:3">
      <c r="A55" s="1" t="s">
        <v>31</v>
      </c>
      <c r="B55" s="29" t="s">
        <v>54</v>
      </c>
      <c r="C55">
        <v>1</v>
      </c>
    </row>
    <row r="58" spans="1:3">
      <c r="A58" s="1" t="s">
        <v>62</v>
      </c>
      <c r="B58" t="s">
        <v>69</v>
      </c>
    </row>
    <row r="59" spans="1:3">
      <c r="A59" s="1"/>
      <c r="B59" s="1" t="s">
        <v>63</v>
      </c>
      <c r="C59" s="1" t="s">
        <v>61</v>
      </c>
    </row>
    <row r="60" spans="1:3">
      <c r="A60" s="1" t="s">
        <v>21</v>
      </c>
      <c r="B60" s="29" t="s">
        <v>14</v>
      </c>
      <c r="C60">
        <v>1</v>
      </c>
    </row>
    <row r="61" spans="1:3">
      <c r="A61" s="1" t="s">
        <v>22</v>
      </c>
      <c r="B61" s="29" t="s">
        <v>15</v>
      </c>
      <c r="C61">
        <v>1</v>
      </c>
    </row>
    <row r="62" spans="1:3">
      <c r="A62" s="1" t="s">
        <v>23</v>
      </c>
      <c r="B62" s="29" t="s">
        <v>16</v>
      </c>
      <c r="C62">
        <v>1</v>
      </c>
    </row>
    <row r="63" spans="1:3">
      <c r="A63" s="1" t="s">
        <v>24</v>
      </c>
      <c r="B63" s="29" t="s">
        <v>75</v>
      </c>
      <c r="C63">
        <v>1</v>
      </c>
    </row>
    <row r="64" spans="1:3">
      <c r="A64" s="1" t="s">
        <v>25</v>
      </c>
      <c r="B64" s="29" t="s">
        <v>76</v>
      </c>
      <c r="C64">
        <v>1</v>
      </c>
    </row>
    <row r="65" spans="1:3">
      <c r="A65" s="1" t="s">
        <v>26</v>
      </c>
      <c r="B65" s="29" t="s">
        <v>77</v>
      </c>
      <c r="C65">
        <v>1</v>
      </c>
    </row>
    <row r="66" spans="1:3">
      <c r="A66" s="1" t="s">
        <v>27</v>
      </c>
      <c r="B66" s="29" t="s">
        <v>54</v>
      </c>
      <c r="C66">
        <v>1</v>
      </c>
    </row>
    <row r="67" spans="1:3">
      <c r="A67" s="1" t="s">
        <v>28</v>
      </c>
      <c r="B67" s="29" t="s">
        <v>54</v>
      </c>
      <c r="C67">
        <v>1</v>
      </c>
    </row>
    <row r="68" spans="1:3">
      <c r="A68" s="1" t="s">
        <v>29</v>
      </c>
      <c r="B68" s="29" t="s">
        <v>54</v>
      </c>
      <c r="C68">
        <v>1</v>
      </c>
    </row>
    <row r="69" spans="1:3">
      <c r="A69" s="1" t="s">
        <v>30</v>
      </c>
      <c r="B69" s="29" t="s">
        <v>54</v>
      </c>
      <c r="C69">
        <v>1</v>
      </c>
    </row>
    <row r="70" spans="1:3">
      <c r="A70" s="1" t="s">
        <v>31</v>
      </c>
      <c r="B70" s="29" t="s">
        <v>54</v>
      </c>
      <c r="C70">
        <v>1</v>
      </c>
    </row>
    <row r="79" spans="1:3">
      <c r="A79" s="45" t="s">
        <v>94</v>
      </c>
    </row>
    <row r="80" spans="1:3">
      <c r="A80" t="s">
        <v>68</v>
      </c>
    </row>
    <row r="81" spans="1:1">
      <c r="A81" t="s">
        <v>69</v>
      </c>
    </row>
  </sheetData>
  <sheetCalcPr fullCalcOnLoad="1"/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topLeftCell="A29" workbookViewId="0">
      <selection activeCell="M68" sqref="M68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17</v>
      </c>
      <c r="B4" t="str">
        <f>Kilpailu!B4</f>
        <v>Masku</v>
      </c>
      <c r="C4" s="1" t="s">
        <v>18</v>
      </c>
      <c r="D4" s="26">
        <f>Kilpailu!B5</f>
        <v>40705</v>
      </c>
      <c r="E4" s="1" t="s">
        <v>19</v>
      </c>
      <c r="F4" s="54" t="str">
        <f>Kilpailu!B6</f>
        <v>F3C-P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72</v>
      </c>
      <c r="C6" s="20"/>
      <c r="D6" s="20"/>
      <c r="E6" s="20"/>
      <c r="F6" s="20"/>
      <c r="G6" s="20"/>
      <c r="H6" s="20"/>
      <c r="I6" s="20"/>
      <c r="J6" s="21" t="s">
        <v>73</v>
      </c>
    </row>
    <row r="7" spans="1:10" s="13" customFormat="1">
      <c r="A7" s="20"/>
      <c r="B7" s="20" t="s">
        <v>54</v>
      </c>
      <c r="C7" s="21" t="s">
        <v>41</v>
      </c>
      <c r="D7" s="21" t="s">
        <v>51</v>
      </c>
      <c r="E7" s="21" t="s">
        <v>55</v>
      </c>
      <c r="F7" s="21" t="s">
        <v>56</v>
      </c>
      <c r="G7" s="21" t="s">
        <v>57</v>
      </c>
      <c r="H7" s="21" t="s">
        <v>58</v>
      </c>
      <c r="I7" s="21" t="s">
        <v>59</v>
      </c>
      <c r="J7" s="21" t="s">
        <v>60</v>
      </c>
    </row>
    <row r="8" spans="1:10">
      <c r="A8" s="21" t="s">
        <v>21</v>
      </c>
      <c r="B8" s="20" t="str">
        <f>Kilpailu!B$10</f>
        <v>Jukka</v>
      </c>
      <c r="C8" s="20">
        <f>SUM(C28,C48,C68)-'1'!D10</f>
        <v>320.5</v>
      </c>
      <c r="D8" s="22">
        <f>SUM(D28,D48,D68)-'1'!E10</f>
        <v>1274.2424566430723</v>
      </c>
      <c r="E8" s="20">
        <f t="shared" ref="E8:I14" si="0">SUM(E28,E48,E68)</f>
        <v>156.5</v>
      </c>
      <c r="F8" s="20">
        <f t="shared" si="0"/>
        <v>142</v>
      </c>
      <c r="G8" s="20">
        <f t="shared" si="0"/>
        <v>157</v>
      </c>
      <c r="H8" s="20">
        <f t="shared" si="0"/>
        <v>0</v>
      </c>
      <c r="I8" s="20">
        <f t="shared" si="0"/>
        <v>300</v>
      </c>
      <c r="J8" s="22">
        <f t="shared" ref="J8:J14" si="1">LARGE(D$8:D$22,1)-D8</f>
        <v>725.75754335692795</v>
      </c>
    </row>
    <row r="9" spans="1:10">
      <c r="A9" s="21" t="s">
        <v>22</v>
      </c>
      <c r="B9" s="20" t="str">
        <f>Kilpailu!B$11</f>
        <v>Ari</v>
      </c>
      <c r="C9" s="20">
        <f>SUM(C29,C49,C69)-'2'!D10</f>
        <v>512.5</v>
      </c>
      <c r="D9" s="22">
        <f>SUM(D29,D49,D69)-'2'!E10</f>
        <v>2000.0000000000002</v>
      </c>
      <c r="E9" s="20">
        <f t="shared" si="0"/>
        <v>251</v>
      </c>
      <c r="F9" s="20">
        <f t="shared" si="0"/>
        <v>237.5</v>
      </c>
      <c r="G9" s="20">
        <f t="shared" si="0"/>
        <v>253.5</v>
      </c>
      <c r="H9" s="20">
        <f t="shared" si="0"/>
        <v>0</v>
      </c>
      <c r="I9" s="20">
        <f t="shared" si="0"/>
        <v>300</v>
      </c>
      <c r="J9" s="22">
        <f t="shared" si="1"/>
        <v>0</v>
      </c>
    </row>
    <row r="10" spans="1:10">
      <c r="A10" s="21" t="s">
        <v>23</v>
      </c>
      <c r="B10" s="20" t="str">
        <f>Kilpailu!B$12</f>
        <v>Anssi</v>
      </c>
      <c r="C10" s="20">
        <f>SUM(C30,C50,C70)-'3'!D10</f>
        <v>467</v>
      </c>
      <c r="D10" s="22">
        <f>SUM(D30,D50,D70)-'3'!E10</f>
        <v>1932.6732673267325</v>
      </c>
      <c r="E10" s="20">
        <f t="shared" si="0"/>
        <v>236</v>
      </c>
      <c r="F10" s="20">
        <f t="shared" si="0"/>
        <v>208.5</v>
      </c>
      <c r="G10" s="20">
        <f t="shared" si="0"/>
        <v>226.5</v>
      </c>
      <c r="H10" s="20">
        <f t="shared" si="0"/>
        <v>0</v>
      </c>
      <c r="I10" s="20">
        <f t="shared" si="0"/>
        <v>300</v>
      </c>
      <c r="J10" s="22">
        <f t="shared" si="1"/>
        <v>67.32673267326777</v>
      </c>
    </row>
    <row r="11" spans="1:10">
      <c r="A11" s="21" t="s">
        <v>24</v>
      </c>
      <c r="B11" s="20" t="str">
        <f>Kilpailu!B$13</f>
        <v>Olli-pekka</v>
      </c>
      <c r="C11" s="20">
        <f>SUM(C31,C51,C71)-'4'!D10</f>
        <v>325.5</v>
      </c>
      <c r="D11" s="22">
        <f>SUM(D31,D51,D71)-'4'!E10</f>
        <v>1346.4106237837609</v>
      </c>
      <c r="E11" s="20">
        <f t="shared" si="0"/>
        <v>158</v>
      </c>
      <c r="F11" s="20">
        <f t="shared" si="0"/>
        <v>141</v>
      </c>
      <c r="G11" s="20">
        <f t="shared" si="0"/>
        <v>156.5</v>
      </c>
      <c r="H11" s="20">
        <f t="shared" si="0"/>
        <v>0</v>
      </c>
      <c r="I11" s="20">
        <f t="shared" si="0"/>
        <v>300</v>
      </c>
      <c r="J11" s="22">
        <f t="shared" si="1"/>
        <v>653.58937621623932</v>
      </c>
    </row>
    <row r="12" spans="1:10">
      <c r="A12" s="21" t="s">
        <v>25</v>
      </c>
      <c r="B12" s="20" t="str">
        <f>Kilpailu!B$14</f>
        <v>Tero</v>
      </c>
      <c r="C12" s="20">
        <f>SUM(C32,C52,C72)-'5'!D10</f>
        <v>254.5</v>
      </c>
      <c r="D12" s="22">
        <f>SUM(D32,D52,D72)-'5'!E10</f>
        <v>1053.7262365545409</v>
      </c>
      <c r="E12" s="20">
        <f t="shared" si="0"/>
        <v>139</v>
      </c>
      <c r="F12" s="20">
        <f t="shared" si="0"/>
        <v>107.5</v>
      </c>
      <c r="G12" s="20">
        <f t="shared" si="0"/>
        <v>130.5</v>
      </c>
      <c r="H12" s="20">
        <f t="shared" si="0"/>
        <v>0</v>
      </c>
      <c r="I12" s="20">
        <f t="shared" si="0"/>
        <v>300</v>
      </c>
      <c r="J12" s="22">
        <f t="shared" si="1"/>
        <v>946.27376344545928</v>
      </c>
    </row>
    <row r="13" spans="1:10">
      <c r="A13" s="21" t="s">
        <v>26</v>
      </c>
      <c r="B13" s="20" t="str">
        <f>Kilpailu!B$15</f>
        <v>Juho</v>
      </c>
      <c r="C13" s="20">
        <f>SUM(C33,C53,C73)-'6'!D10</f>
        <v>448.5</v>
      </c>
      <c r="D13" s="22">
        <f>SUM(D33,D53,D73)-'6'!E10</f>
        <v>1751.2185833968015</v>
      </c>
      <c r="E13" s="20">
        <f t="shared" si="0"/>
        <v>205</v>
      </c>
      <c r="F13" s="20">
        <f t="shared" si="0"/>
        <v>204</v>
      </c>
      <c r="G13" s="20">
        <f t="shared" si="0"/>
        <v>213</v>
      </c>
      <c r="H13" s="20">
        <f t="shared" si="0"/>
        <v>0</v>
      </c>
      <c r="I13" s="20">
        <f t="shared" si="0"/>
        <v>300</v>
      </c>
      <c r="J13" s="22">
        <f t="shared" si="1"/>
        <v>248.78141660319875</v>
      </c>
    </row>
    <row r="14" spans="1:10">
      <c r="A14" s="21" t="s">
        <v>27</v>
      </c>
      <c r="B14" s="20" t="str">
        <f>Kilpailu!B$16</f>
        <v>Sami</v>
      </c>
      <c r="C14" s="20">
        <f>SUM(C34,C54,C74)-'7'!D10</f>
        <v>284</v>
      </c>
      <c r="D14" s="22">
        <f>SUM(D34,D54,D74)-'7'!E10</f>
        <v>1137.2538117742658</v>
      </c>
      <c r="E14" s="20">
        <f t="shared" si="0"/>
        <v>142.5</v>
      </c>
      <c r="F14" s="20">
        <f t="shared" si="0"/>
        <v>121.5</v>
      </c>
      <c r="G14" s="20">
        <f t="shared" si="0"/>
        <v>148.5</v>
      </c>
      <c r="H14" s="20">
        <f t="shared" si="0"/>
        <v>0</v>
      </c>
      <c r="I14" s="20">
        <f t="shared" si="0"/>
        <v>300</v>
      </c>
      <c r="J14" s="22">
        <f t="shared" si="1"/>
        <v>862.74618822573439</v>
      </c>
    </row>
    <row r="15" spans="1:10">
      <c r="A15" s="21" t="s">
        <v>28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300</v>
      </c>
      <c r="J15" s="22">
        <f t="shared" ref="J15:J22" si="3">LARGE(D$8:D$22,1)-D15</f>
        <v>2000.0000000000002</v>
      </c>
    </row>
    <row r="16" spans="1:10">
      <c r="A16" s="21" t="s">
        <v>29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300</v>
      </c>
      <c r="J16" s="22">
        <f t="shared" si="3"/>
        <v>2000.0000000000002</v>
      </c>
    </row>
    <row r="17" spans="1:10">
      <c r="A17" s="21" t="s">
        <v>30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2000.0000000000002</v>
      </c>
    </row>
    <row r="18" spans="1:10">
      <c r="A18" s="21" t="s">
        <v>31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2000.0000000000002</v>
      </c>
    </row>
    <row r="19" spans="1:10">
      <c r="A19" s="21" t="s">
        <v>32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2000.0000000000002</v>
      </c>
    </row>
    <row r="20" spans="1:10">
      <c r="A20" s="21" t="s">
        <v>33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2000.0000000000002</v>
      </c>
    </row>
    <row r="21" spans="1:10">
      <c r="A21" s="21" t="s">
        <v>34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2000.0000000000002</v>
      </c>
    </row>
    <row r="22" spans="1:10">
      <c r="A22" s="21" t="s">
        <v>35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2000.0000000000002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45</v>
      </c>
      <c r="C26" s="6"/>
      <c r="D26" s="6"/>
      <c r="E26" s="6"/>
      <c r="F26" s="6"/>
      <c r="G26" s="6"/>
      <c r="H26" s="6"/>
      <c r="I26" s="6"/>
      <c r="J26" s="5" t="s">
        <v>74</v>
      </c>
    </row>
    <row r="27" spans="1:10">
      <c r="A27" s="6"/>
      <c r="B27" s="6" t="s">
        <v>54</v>
      </c>
      <c r="C27" s="5" t="s">
        <v>41</v>
      </c>
      <c r="D27" s="5" t="s">
        <v>51</v>
      </c>
      <c r="E27" s="5" t="s">
        <v>55</v>
      </c>
      <c r="F27" s="5" t="s">
        <v>56</v>
      </c>
      <c r="G27" s="5" t="s">
        <v>57</v>
      </c>
      <c r="H27" s="5" t="s">
        <v>58</v>
      </c>
      <c r="I27" s="5" t="s">
        <v>59</v>
      </c>
      <c r="J27" s="5" t="s">
        <v>60</v>
      </c>
    </row>
    <row r="28" spans="1:10">
      <c r="A28" s="5" t="s">
        <v>21</v>
      </c>
      <c r="B28" s="6" t="str">
        <f>Kilpailu!B$10</f>
        <v>Jukka</v>
      </c>
      <c r="C28" s="6">
        <f>'1'!D$5</f>
        <v>146</v>
      </c>
      <c r="D28" s="17">
        <f>C28/LARGE(C$28:C$42,1)*1000</f>
        <v>561.53846153846155</v>
      </c>
      <c r="E28" s="6">
        <f>'1'!C$26</f>
        <v>48.5</v>
      </c>
      <c r="F28" s="6">
        <f>'1'!D$26</f>
        <v>46</v>
      </c>
      <c r="G28" s="6">
        <f>'1'!E$26</f>
        <v>51.5</v>
      </c>
      <c r="H28" s="6">
        <f>'1'!F$26</f>
        <v>0</v>
      </c>
      <c r="I28" s="6">
        <f>'1'!G$26</f>
        <v>100</v>
      </c>
      <c r="J28" s="6">
        <f>LARGE(C$28:C$42,1)-C28</f>
        <v>114</v>
      </c>
    </row>
    <row r="29" spans="1:10">
      <c r="A29" s="5" t="s">
        <v>22</v>
      </c>
      <c r="B29" s="6" t="str">
        <f>Kilpailu!B$11</f>
        <v>Ari</v>
      </c>
      <c r="C29" s="6">
        <f>'2'!D$5</f>
        <v>260</v>
      </c>
      <c r="D29" s="17">
        <f t="shared" ref="D29:D42" si="6">C29/LARGE(C$28:C$42,1)*1000</f>
        <v>1000</v>
      </c>
      <c r="E29" s="6">
        <f>'2'!C$26</f>
        <v>85.5</v>
      </c>
      <c r="F29" s="6">
        <f>'2'!D$26</f>
        <v>84.5</v>
      </c>
      <c r="G29" s="6">
        <f>'2'!E$26</f>
        <v>90</v>
      </c>
      <c r="H29" s="6">
        <f>'2'!F$26</f>
        <v>0</v>
      </c>
      <c r="I29" s="6">
        <f>'2'!G$26</f>
        <v>100</v>
      </c>
      <c r="J29" s="6">
        <f t="shared" ref="J29:J42" si="7">LARGE(C$28:C$42,1)-C29</f>
        <v>0</v>
      </c>
    </row>
    <row r="30" spans="1:10">
      <c r="A30" s="5" t="s">
        <v>23</v>
      </c>
      <c r="B30" s="6" t="str">
        <f>Kilpailu!B$12</f>
        <v>Anssi</v>
      </c>
      <c r="C30" s="6">
        <f>'3'!D$5</f>
        <v>204</v>
      </c>
      <c r="D30" s="17">
        <f t="shared" si="6"/>
        <v>784.61538461538464</v>
      </c>
      <c r="E30" s="6">
        <f>'3'!C$26</f>
        <v>74</v>
      </c>
      <c r="F30" s="6">
        <f>'3'!D$26</f>
        <v>65.5</v>
      </c>
      <c r="G30" s="6">
        <f>'3'!E$26</f>
        <v>64.5</v>
      </c>
      <c r="H30" s="6">
        <f>'3'!F$26</f>
        <v>0</v>
      </c>
      <c r="I30" s="6">
        <f>'3'!G$26</f>
        <v>100</v>
      </c>
      <c r="J30" s="6">
        <f t="shared" si="7"/>
        <v>56</v>
      </c>
    </row>
    <row r="31" spans="1:10">
      <c r="A31" s="5" t="s">
        <v>24</v>
      </c>
      <c r="B31" s="6" t="str">
        <f>Kilpailu!B$13</f>
        <v>Olli-pekka</v>
      </c>
      <c r="C31" s="6">
        <f>'4'!D$5</f>
        <v>130</v>
      </c>
      <c r="D31" s="17">
        <f t="shared" si="6"/>
        <v>500</v>
      </c>
      <c r="E31" s="6">
        <f>'4'!C$26</f>
        <v>48</v>
      </c>
      <c r="F31" s="6">
        <f>'4'!D$26</f>
        <v>35</v>
      </c>
      <c r="G31" s="6">
        <f>'4'!E$26</f>
        <v>47</v>
      </c>
      <c r="H31" s="6">
        <f>'4'!F$26</f>
        <v>0</v>
      </c>
      <c r="I31" s="6">
        <f>'4'!G$26</f>
        <v>100</v>
      </c>
      <c r="J31" s="6">
        <f t="shared" si="7"/>
        <v>130</v>
      </c>
    </row>
    <row r="32" spans="1:10">
      <c r="A32" s="5" t="s">
        <v>25</v>
      </c>
      <c r="B32" s="6" t="str">
        <f>Kilpailu!B$14</f>
        <v>Tero</v>
      </c>
      <c r="C32" s="6">
        <f>'5'!D$5</f>
        <v>122.5</v>
      </c>
      <c r="D32" s="17">
        <f t="shared" si="6"/>
        <v>471.15384615384613</v>
      </c>
      <c r="E32" s="6">
        <f>'5'!C$26</f>
        <v>48.5</v>
      </c>
      <c r="F32" s="6">
        <f>'5'!D$26</f>
        <v>32</v>
      </c>
      <c r="G32" s="6">
        <f>'5'!E$26</f>
        <v>42</v>
      </c>
      <c r="H32" s="6">
        <f>'5'!F$26</f>
        <v>0</v>
      </c>
      <c r="I32" s="6">
        <f>'5'!G$26</f>
        <v>100</v>
      </c>
      <c r="J32" s="6">
        <f t="shared" si="7"/>
        <v>137.5</v>
      </c>
    </row>
    <row r="33" spans="1:10">
      <c r="A33" s="5" t="s">
        <v>26</v>
      </c>
      <c r="B33" s="6" t="str">
        <f>Kilpailu!B$15</f>
        <v>Juho</v>
      </c>
      <c r="C33" s="6">
        <f>'6'!D$5</f>
        <v>219</v>
      </c>
      <c r="D33" s="17">
        <f t="shared" si="6"/>
        <v>842.30769230769226</v>
      </c>
      <c r="E33" s="6">
        <f>'6'!C$26</f>
        <v>76.5</v>
      </c>
      <c r="F33" s="6">
        <f>'6'!D$26</f>
        <v>72.5</v>
      </c>
      <c r="G33" s="6">
        <f>'6'!E$26</f>
        <v>70</v>
      </c>
      <c r="H33" s="6">
        <f>'6'!F$26</f>
        <v>0</v>
      </c>
      <c r="I33" s="6">
        <f>'6'!G$26</f>
        <v>100</v>
      </c>
      <c r="J33" s="6">
        <f t="shared" si="7"/>
        <v>41</v>
      </c>
    </row>
    <row r="34" spans="1:10">
      <c r="A34" s="5" t="s">
        <v>27</v>
      </c>
      <c r="B34" s="6" t="str">
        <f>Kilpailu!B$16</f>
        <v>Sami</v>
      </c>
      <c r="C34" s="6">
        <f>'7'!D$5</f>
        <v>137</v>
      </c>
      <c r="D34" s="17">
        <f t="shared" si="6"/>
        <v>526.92307692307691</v>
      </c>
      <c r="E34" s="6">
        <f>'7'!C$26</f>
        <v>50</v>
      </c>
      <c r="F34" s="6">
        <f>'7'!D$26</f>
        <v>40.5</v>
      </c>
      <c r="G34" s="6">
        <f>'7'!E$26</f>
        <v>46.5</v>
      </c>
      <c r="H34" s="6">
        <f>'7'!F$26</f>
        <v>0</v>
      </c>
      <c r="I34" s="6">
        <f>'7'!G$26</f>
        <v>100</v>
      </c>
      <c r="J34" s="6">
        <f t="shared" si="7"/>
        <v>123</v>
      </c>
    </row>
    <row r="35" spans="1:10">
      <c r="A35" s="5" t="s">
        <v>28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100</v>
      </c>
      <c r="J35" s="6">
        <f t="shared" si="7"/>
        <v>260</v>
      </c>
    </row>
    <row r="36" spans="1:10">
      <c r="A36" s="5" t="s">
        <v>29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100</v>
      </c>
      <c r="J36" s="6">
        <f t="shared" si="7"/>
        <v>260</v>
      </c>
    </row>
    <row r="37" spans="1:10">
      <c r="A37" s="5" t="s">
        <v>30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260</v>
      </c>
    </row>
    <row r="38" spans="1:10">
      <c r="A38" s="5" t="s">
        <v>31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260</v>
      </c>
    </row>
    <row r="39" spans="1:10">
      <c r="A39" s="5" t="s">
        <v>32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260</v>
      </c>
    </row>
    <row r="40" spans="1:10">
      <c r="A40" s="5" t="s">
        <v>33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260</v>
      </c>
    </row>
    <row r="41" spans="1:10">
      <c r="A41" s="5" t="s">
        <v>34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260</v>
      </c>
    </row>
    <row r="42" spans="1:10">
      <c r="A42" s="5" t="s">
        <v>35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260</v>
      </c>
    </row>
    <row r="46" spans="1:10">
      <c r="A46" s="15"/>
      <c r="B46" s="16" t="s">
        <v>70</v>
      </c>
      <c r="C46" s="15"/>
      <c r="D46" s="15"/>
      <c r="E46" s="15"/>
      <c r="F46" s="15"/>
      <c r="G46" s="15"/>
      <c r="H46" s="15"/>
      <c r="I46" s="15"/>
      <c r="J46" s="16" t="s">
        <v>74</v>
      </c>
    </row>
    <row r="47" spans="1:10">
      <c r="A47" s="15"/>
      <c r="B47" s="15" t="s">
        <v>54</v>
      </c>
      <c r="C47" s="16" t="s">
        <v>41</v>
      </c>
      <c r="D47" s="16" t="s">
        <v>51</v>
      </c>
      <c r="E47" s="16" t="s">
        <v>55</v>
      </c>
      <c r="F47" s="16" t="s">
        <v>56</v>
      </c>
      <c r="G47" s="16" t="s">
        <v>57</v>
      </c>
      <c r="H47" s="16" t="s">
        <v>58</v>
      </c>
      <c r="I47" s="16" t="s">
        <v>59</v>
      </c>
      <c r="J47" s="16" t="s">
        <v>60</v>
      </c>
    </row>
    <row r="48" spans="1:10">
      <c r="A48" s="16" t="s">
        <v>21</v>
      </c>
      <c r="B48" s="15" t="str">
        <f>Kilpailu!B$10</f>
        <v>Jukka</v>
      </c>
      <c r="C48" s="15">
        <f>'1'!D$6</f>
        <v>135</v>
      </c>
      <c r="D48" s="18">
        <f>C48/LARGE(C$48:C$62,1)*1000</f>
        <v>583.15334773218137</v>
      </c>
      <c r="E48" s="15">
        <f>'1'!C$42</f>
        <v>47</v>
      </c>
      <c r="F48" s="15">
        <f>'1'!D$42</f>
        <v>45</v>
      </c>
      <c r="G48" s="15">
        <f>'1'!E$42</f>
        <v>43</v>
      </c>
      <c r="H48" s="15">
        <f>'1'!F$42</f>
        <v>0</v>
      </c>
      <c r="I48" s="15">
        <f>'1'!G$42</f>
        <v>100</v>
      </c>
      <c r="J48" s="15">
        <f>LARGE(C$48:C$62,1)-C48</f>
        <v>96.5</v>
      </c>
    </row>
    <row r="49" spans="1:10">
      <c r="A49" s="16" t="s">
        <v>22</v>
      </c>
      <c r="B49" s="15" t="str">
        <f>Kilpailu!B$11</f>
        <v>Ari</v>
      </c>
      <c r="C49" s="15">
        <f>'2'!D$6</f>
        <v>229.5</v>
      </c>
      <c r="D49" s="18">
        <f t="shared" ref="D49:D62" si="8">C49/LARGE(C$48:C$62,1)*1000</f>
        <v>991.36069114470843</v>
      </c>
      <c r="E49" s="15">
        <f>'2'!C$42</f>
        <v>78.5</v>
      </c>
      <c r="F49" s="15">
        <f>'2'!D$42</f>
        <v>72.5</v>
      </c>
      <c r="G49" s="15">
        <f>'2'!E$42</f>
        <v>78.5</v>
      </c>
      <c r="H49" s="15">
        <f>'2'!F$42</f>
        <v>0</v>
      </c>
      <c r="I49" s="15">
        <f>'2'!G$42</f>
        <v>100</v>
      </c>
      <c r="J49" s="15">
        <f t="shared" ref="J49:J62" si="9">LARGE(C$48:C$62,1)-C49</f>
        <v>2</v>
      </c>
    </row>
    <row r="50" spans="1:10">
      <c r="A50" s="16" t="s">
        <v>23</v>
      </c>
      <c r="B50" s="15" t="str">
        <f>Kilpailu!B$12</f>
        <v>Anssi</v>
      </c>
      <c r="C50" s="15">
        <f>'3'!D$6</f>
        <v>231.5</v>
      </c>
      <c r="D50" s="18">
        <f t="shared" si="8"/>
        <v>1000</v>
      </c>
      <c r="E50" s="15">
        <f>'3'!C$42</f>
        <v>79</v>
      </c>
      <c r="F50" s="15">
        <f>'3'!D$42</f>
        <v>72</v>
      </c>
      <c r="G50" s="15">
        <f>'3'!E$42</f>
        <v>80.5</v>
      </c>
      <c r="H50" s="15">
        <f>'3'!F$42</f>
        <v>0</v>
      </c>
      <c r="I50" s="15">
        <f>'3'!G$42</f>
        <v>100</v>
      </c>
      <c r="J50" s="15">
        <f t="shared" si="9"/>
        <v>0</v>
      </c>
    </row>
    <row r="51" spans="1:10">
      <c r="A51" s="16" t="s">
        <v>24</v>
      </c>
      <c r="B51" s="15" t="str">
        <f>Kilpailu!B$13</f>
        <v>Olli-pekka</v>
      </c>
      <c r="C51" s="15">
        <f>'4'!D$6</f>
        <v>159.5</v>
      </c>
      <c r="D51" s="18">
        <f t="shared" si="8"/>
        <v>688.98488120950321</v>
      </c>
      <c r="E51" s="15">
        <f>'4'!C$42</f>
        <v>55.5</v>
      </c>
      <c r="F51" s="15">
        <f>'4'!D$42</f>
        <v>54.5</v>
      </c>
      <c r="G51" s="15">
        <f>'4'!E$42</f>
        <v>49.5</v>
      </c>
      <c r="H51" s="15">
        <f>'4'!F$42</f>
        <v>0</v>
      </c>
      <c r="I51" s="15">
        <f>'4'!G$42</f>
        <v>100</v>
      </c>
      <c r="J51" s="15">
        <f t="shared" si="9"/>
        <v>72</v>
      </c>
    </row>
    <row r="52" spans="1:10">
      <c r="A52" s="16" t="s">
        <v>25</v>
      </c>
      <c r="B52" s="15" t="str">
        <f>Kilpailu!B$14</f>
        <v>Tero</v>
      </c>
      <c r="C52" s="15">
        <f>'5'!D$6</f>
        <v>127.5</v>
      </c>
      <c r="D52" s="18">
        <f t="shared" si="8"/>
        <v>550.75593952483803</v>
      </c>
      <c r="E52" s="15">
        <f>'5'!C$42</f>
        <v>45.5</v>
      </c>
      <c r="F52" s="15">
        <f>'5'!D$42</f>
        <v>39</v>
      </c>
      <c r="G52" s="15">
        <f>'5'!E$42</f>
        <v>43</v>
      </c>
      <c r="H52" s="15">
        <f>'5'!F$42</f>
        <v>0</v>
      </c>
      <c r="I52" s="15">
        <f>'5'!G$42</f>
        <v>100</v>
      </c>
      <c r="J52" s="15">
        <f t="shared" si="9"/>
        <v>104</v>
      </c>
    </row>
    <row r="53" spans="1:10">
      <c r="A53" s="16" t="s">
        <v>26</v>
      </c>
      <c r="B53" s="15" t="str">
        <f>Kilpailu!B$15</f>
        <v>Juho</v>
      </c>
      <c r="C53" s="15">
        <f>'6'!D$6</f>
        <v>173.5</v>
      </c>
      <c r="D53" s="18">
        <f t="shared" si="8"/>
        <v>749.46004319654423</v>
      </c>
      <c r="E53" s="15">
        <f>'6'!C$42</f>
        <v>55</v>
      </c>
      <c r="F53" s="15">
        <f>'6'!D$42</f>
        <v>57</v>
      </c>
      <c r="G53" s="15">
        <f>'6'!E$42</f>
        <v>61.5</v>
      </c>
      <c r="H53" s="15">
        <f>'6'!F$42</f>
        <v>0</v>
      </c>
      <c r="I53" s="15">
        <f>'6'!G$42</f>
        <v>100</v>
      </c>
      <c r="J53" s="15">
        <f t="shared" si="9"/>
        <v>58</v>
      </c>
    </row>
    <row r="54" spans="1:10">
      <c r="A54" s="16" t="s">
        <v>27</v>
      </c>
      <c r="B54" s="15" t="str">
        <f>Kilpailu!B$16</f>
        <v>Sami</v>
      </c>
      <c r="C54" s="15">
        <f>'7'!D$6</f>
        <v>128.5</v>
      </c>
      <c r="D54" s="18">
        <f t="shared" si="8"/>
        <v>555.07559395248381</v>
      </c>
      <c r="E54" s="15">
        <f>'7'!C$42</f>
        <v>42.5</v>
      </c>
      <c r="F54" s="15">
        <f>'7'!D$42</f>
        <v>37.5</v>
      </c>
      <c r="G54" s="15">
        <f>'7'!E$42</f>
        <v>48.5</v>
      </c>
      <c r="H54" s="15">
        <f>'7'!F$42</f>
        <v>0</v>
      </c>
      <c r="I54" s="15">
        <f>'7'!G$42</f>
        <v>100</v>
      </c>
      <c r="J54" s="15">
        <f t="shared" si="9"/>
        <v>103</v>
      </c>
    </row>
    <row r="55" spans="1:10">
      <c r="A55" s="16" t="s">
        <v>28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100</v>
      </c>
      <c r="J55" s="15">
        <f t="shared" si="9"/>
        <v>231.5</v>
      </c>
    </row>
    <row r="56" spans="1:10">
      <c r="A56" s="16" t="s">
        <v>29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100</v>
      </c>
      <c r="J56" s="15">
        <f t="shared" si="9"/>
        <v>231.5</v>
      </c>
    </row>
    <row r="57" spans="1:10">
      <c r="A57" s="16" t="s">
        <v>30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231.5</v>
      </c>
    </row>
    <row r="58" spans="1:10">
      <c r="A58" s="16" t="s">
        <v>31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231.5</v>
      </c>
    </row>
    <row r="59" spans="1:10">
      <c r="A59" s="16" t="s">
        <v>32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231.5</v>
      </c>
    </row>
    <row r="60" spans="1:10">
      <c r="A60" s="16" t="s">
        <v>33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231.5</v>
      </c>
    </row>
    <row r="61" spans="1:10">
      <c r="A61" s="16" t="s">
        <v>34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231.5</v>
      </c>
    </row>
    <row r="62" spans="1:10">
      <c r="A62" s="16" t="s">
        <v>35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231.5</v>
      </c>
    </row>
    <row r="66" spans="1:10">
      <c r="A66" s="9"/>
      <c r="B66" s="8" t="s">
        <v>71</v>
      </c>
      <c r="C66" s="9"/>
      <c r="D66" s="9"/>
      <c r="E66" s="9"/>
      <c r="F66" s="9"/>
      <c r="G66" s="9"/>
      <c r="H66" s="9"/>
      <c r="I66" s="9"/>
      <c r="J66" s="8" t="s">
        <v>74</v>
      </c>
    </row>
    <row r="67" spans="1:10">
      <c r="A67" s="9"/>
      <c r="B67" s="9" t="s">
        <v>54</v>
      </c>
      <c r="C67" s="8" t="s">
        <v>41</v>
      </c>
      <c r="D67" s="8" t="s">
        <v>51</v>
      </c>
      <c r="E67" s="8" t="s">
        <v>55</v>
      </c>
      <c r="F67" s="8" t="s">
        <v>56</v>
      </c>
      <c r="G67" s="8" t="s">
        <v>57</v>
      </c>
      <c r="H67" s="8" t="s">
        <v>58</v>
      </c>
      <c r="I67" s="8" t="s">
        <v>59</v>
      </c>
      <c r="J67" s="8" t="s">
        <v>60</v>
      </c>
    </row>
    <row r="68" spans="1:10">
      <c r="A68" s="8" t="s">
        <v>21</v>
      </c>
      <c r="B68" s="9" t="str">
        <f>Kilpailu!B$10</f>
        <v>Jukka</v>
      </c>
      <c r="C68" s="9">
        <f>'1'!D$7</f>
        <v>174.5</v>
      </c>
      <c r="D68" s="19">
        <f>IF(LARGE(C$68:C$82,1)*1000=0,0,C68/LARGE(C$68:C$82,1)*1000)</f>
        <v>691.08910891089101</v>
      </c>
      <c r="E68" s="9">
        <f>'1'!C$58</f>
        <v>61</v>
      </c>
      <c r="F68" s="9">
        <f>'1'!D$58</f>
        <v>51</v>
      </c>
      <c r="G68" s="9">
        <f>'1'!E$58</f>
        <v>62.5</v>
      </c>
      <c r="H68" s="9">
        <f>'1'!F$58</f>
        <v>0</v>
      </c>
      <c r="I68" s="9">
        <f>'1'!G$58</f>
        <v>100</v>
      </c>
      <c r="J68" s="9">
        <f>LARGE(C$68:C$82,1)-C68</f>
        <v>78</v>
      </c>
    </row>
    <row r="69" spans="1:10">
      <c r="A69" s="8" t="s">
        <v>22</v>
      </c>
      <c r="B69" s="9" t="str">
        <f>Kilpailu!B$11</f>
        <v>Ari</v>
      </c>
      <c r="C69" s="9">
        <f>'2'!D$7</f>
        <v>252.5</v>
      </c>
      <c r="D69" s="19">
        <f t="shared" ref="D69:D82" si="10">IF(LARGE(C$68:C$82,1)*1000=0,0,C69/LARGE(C$68:C$82,1)*1000)</f>
        <v>1000</v>
      </c>
      <c r="E69" s="9">
        <f>'2'!C$58</f>
        <v>87</v>
      </c>
      <c r="F69" s="9">
        <f>'2'!D58</f>
        <v>80.5</v>
      </c>
      <c r="G69" s="9">
        <f>'2'!E$58</f>
        <v>85</v>
      </c>
      <c r="H69" s="9">
        <f>'2'!F$58</f>
        <v>0</v>
      </c>
      <c r="I69" s="9">
        <f>'2'!G$58</f>
        <v>100</v>
      </c>
      <c r="J69" s="9">
        <f t="shared" ref="J69:J82" si="11">LARGE(C$68:C$82,1)-C69</f>
        <v>0</v>
      </c>
    </row>
    <row r="70" spans="1:10">
      <c r="A70" s="8" t="s">
        <v>23</v>
      </c>
      <c r="B70" s="9" t="str">
        <f>Kilpailu!B$12</f>
        <v>Anssi</v>
      </c>
      <c r="C70" s="9">
        <f>'3'!D$7</f>
        <v>235.5</v>
      </c>
      <c r="D70" s="19">
        <f t="shared" si="10"/>
        <v>932.67326732673268</v>
      </c>
      <c r="E70" s="9">
        <f>'3'!C$58</f>
        <v>83</v>
      </c>
      <c r="F70" s="9">
        <f>'3'!D$58</f>
        <v>71</v>
      </c>
      <c r="G70" s="9">
        <f>'3'!E$58</f>
        <v>81.5</v>
      </c>
      <c r="H70" s="9">
        <f>'3'!F$58</f>
        <v>0</v>
      </c>
      <c r="I70" s="9">
        <f>'3'!G$58</f>
        <v>100</v>
      </c>
      <c r="J70" s="9">
        <f t="shared" si="11"/>
        <v>17</v>
      </c>
    </row>
    <row r="71" spans="1:10">
      <c r="A71" s="8" t="s">
        <v>24</v>
      </c>
      <c r="B71" s="9" t="str">
        <f>Kilpailu!B$13</f>
        <v>Olli-pekka</v>
      </c>
      <c r="C71" s="9">
        <f>'4'!D$7</f>
        <v>166</v>
      </c>
      <c r="D71" s="19">
        <f t="shared" si="10"/>
        <v>657.42574257425747</v>
      </c>
      <c r="E71" s="9">
        <f>'4'!C$58</f>
        <v>54.5</v>
      </c>
      <c r="F71" s="9">
        <f>'4'!D$58</f>
        <v>51.5</v>
      </c>
      <c r="G71" s="9">
        <f>'4'!E$58</f>
        <v>60</v>
      </c>
      <c r="H71" s="9">
        <f>'4'!F$58</f>
        <v>0</v>
      </c>
      <c r="I71" s="9">
        <f>'4'!G$58</f>
        <v>100</v>
      </c>
      <c r="J71" s="9">
        <f t="shared" si="11"/>
        <v>86.5</v>
      </c>
    </row>
    <row r="72" spans="1:10">
      <c r="A72" s="8" t="s">
        <v>25</v>
      </c>
      <c r="B72" s="9" t="str">
        <f>Kilpailu!B$14</f>
        <v>Tero</v>
      </c>
      <c r="C72" s="9">
        <f>'5'!D$7</f>
        <v>127</v>
      </c>
      <c r="D72" s="19">
        <f t="shared" si="10"/>
        <v>502.97029702970298</v>
      </c>
      <c r="E72" s="9">
        <f>'5'!C$58</f>
        <v>45</v>
      </c>
      <c r="F72" s="9">
        <f>'5'!D$58</f>
        <v>36.5</v>
      </c>
      <c r="G72" s="9">
        <f>'5'!E$58</f>
        <v>45.5</v>
      </c>
      <c r="H72" s="9">
        <f>'5'!F$58</f>
        <v>0</v>
      </c>
      <c r="I72" s="9">
        <f>'5'!G$58</f>
        <v>100</v>
      </c>
      <c r="J72" s="9">
        <f t="shared" si="11"/>
        <v>125.5</v>
      </c>
    </row>
    <row r="73" spans="1:10">
      <c r="A73" s="8" t="s">
        <v>26</v>
      </c>
      <c r="B73" s="9" t="str">
        <f>Kilpailu!B$15</f>
        <v>Juho</v>
      </c>
      <c r="C73" s="9">
        <f>'6'!D$7</f>
        <v>229.5</v>
      </c>
      <c r="D73" s="19">
        <f t="shared" si="10"/>
        <v>908.91089108910899</v>
      </c>
      <c r="E73" s="9">
        <f>'6'!C$58</f>
        <v>73.5</v>
      </c>
      <c r="F73" s="9">
        <f>'6'!D$58</f>
        <v>74.5</v>
      </c>
      <c r="G73" s="9">
        <f>'6'!E$58</f>
        <v>81.5</v>
      </c>
      <c r="H73" s="9">
        <f>'6'!F$58</f>
        <v>0</v>
      </c>
      <c r="I73" s="9">
        <f>'6'!G$58</f>
        <v>100</v>
      </c>
      <c r="J73" s="9">
        <f t="shared" si="11"/>
        <v>23</v>
      </c>
    </row>
    <row r="74" spans="1:10">
      <c r="A74" s="8" t="s">
        <v>27</v>
      </c>
      <c r="B74" s="9" t="str">
        <f>Kilpailu!B$16</f>
        <v>Sami</v>
      </c>
      <c r="C74" s="9">
        <f>'7'!D$7</f>
        <v>147</v>
      </c>
      <c r="D74" s="19">
        <f t="shared" si="10"/>
        <v>582.17821782178214</v>
      </c>
      <c r="E74" s="9">
        <f>'7'!C$58</f>
        <v>50</v>
      </c>
      <c r="F74" s="9">
        <f>'7'!D$58</f>
        <v>43.5</v>
      </c>
      <c r="G74" s="9">
        <f>'7'!E$58</f>
        <v>53.5</v>
      </c>
      <c r="H74" s="9">
        <f>'7'!F$58</f>
        <v>0</v>
      </c>
      <c r="I74" s="9">
        <f>'7'!G$58</f>
        <v>100</v>
      </c>
      <c r="J74" s="9">
        <f t="shared" si="11"/>
        <v>105.5</v>
      </c>
    </row>
    <row r="75" spans="1:10">
      <c r="A75" s="8" t="s">
        <v>28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100</v>
      </c>
      <c r="J75" s="9">
        <f t="shared" si="11"/>
        <v>252.5</v>
      </c>
    </row>
    <row r="76" spans="1:10">
      <c r="A76" s="8" t="s">
        <v>29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100</v>
      </c>
      <c r="J76" s="9">
        <f t="shared" si="11"/>
        <v>252.5</v>
      </c>
    </row>
    <row r="77" spans="1:10">
      <c r="A77" s="8" t="s">
        <v>30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252.5</v>
      </c>
    </row>
    <row r="78" spans="1:10">
      <c r="A78" s="8" t="s">
        <v>31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252.5</v>
      </c>
    </row>
    <row r="79" spans="1:10">
      <c r="A79" s="8" t="s">
        <v>32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252.5</v>
      </c>
    </row>
    <row r="80" spans="1:10">
      <c r="A80" s="8" t="s">
        <v>33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252.5</v>
      </c>
    </row>
    <row r="81" spans="1:10">
      <c r="A81" s="8" t="s">
        <v>34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252.5</v>
      </c>
    </row>
    <row r="82" spans="1:10">
      <c r="A82" s="8" t="s">
        <v>35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252.5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workbookViewId="0">
      <selection activeCell="E57" sqref="E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 t="str">
        <f>Kilpailu!B10</f>
        <v>Jukka</v>
      </c>
      <c r="C5" s="1" t="s">
        <v>37</v>
      </c>
      <c r="D5">
        <f>SUM(H15:H25)</f>
        <v>146</v>
      </c>
      <c r="E5" s="23">
        <f>Tulokset!D28</f>
        <v>561.53846153846155</v>
      </c>
    </row>
    <row r="6" spans="1:8">
      <c r="C6" s="1" t="s">
        <v>39</v>
      </c>
      <c r="D6">
        <f>SUM(C42:G42)-LARGE(C42:G42,1)-SMALL(C42:G42,1)</f>
        <v>135</v>
      </c>
      <c r="E6" s="23">
        <f>Tulokset!D48</f>
        <v>583.15334773218137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174.5</v>
      </c>
      <c r="E7" s="23">
        <f>Tulokset!D68</f>
        <v>691.08910891089101</v>
      </c>
    </row>
    <row r="8" spans="1:8">
      <c r="A8" s="1" t="s">
        <v>18</v>
      </c>
      <c r="B8" s="10">
        <f>Kilpailu!B5</f>
        <v>40705</v>
      </c>
      <c r="E8" s="23"/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455.5</v>
      </c>
      <c r="E9" s="24">
        <f>SUM(E5:E7)</f>
        <v>1835.7809181815337</v>
      </c>
    </row>
    <row r="10" spans="1:8">
      <c r="C10" s="1" t="s">
        <v>43</v>
      </c>
      <c r="D10" s="3">
        <f>SMALL(D5:D7,1)</f>
        <v>135</v>
      </c>
      <c r="E10" s="25">
        <f>SMALL(E5:E7,1)</f>
        <v>561.53846153846155</v>
      </c>
    </row>
    <row r="11" spans="1:8">
      <c r="C11" s="1" t="s">
        <v>44</v>
      </c>
      <c r="D11">
        <f>SUM(D5:D7)-D10</f>
        <v>320.5</v>
      </c>
      <c r="E11" s="23">
        <f>SUM(E5:E7)-E10</f>
        <v>1274.2424566430723</v>
      </c>
    </row>
    <row r="14" spans="1:8">
      <c r="A14" s="5" t="s">
        <v>45</v>
      </c>
      <c r="B14" s="6"/>
      <c r="C14" s="5" t="s">
        <v>46</v>
      </c>
      <c r="D14" s="5" t="s">
        <v>95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27" t="str">
        <f>IF(Kilpailu!$B$6 =Kilpailu!$A$79,Kilpailu!$B$30,IF(Kilpailu!$B$6 =Kilpailu!$A$80,Kilpailu!$B$45,IF(Kilpailu!$B$6 =Kilpailu!$A$81,Kilpailu!$B$60,"")))</f>
        <v>M with 2 half pirouettes on all side</v>
      </c>
      <c r="C15" s="6">
        <v>5</v>
      </c>
      <c r="D15" s="6">
        <v>4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14</v>
      </c>
    </row>
    <row r="16" spans="1:8">
      <c r="A16" s="5" t="s">
        <v>22</v>
      </c>
      <c r="B16" s="27" t="str">
        <f>IF(Kilpailu!$B$6 =Kilpailu!$A$79,Kilpailu!$B$31,IF(Kilpailu!$B$6 =Kilpailu!$A$80,Kilpailu!$B$46,IF(Kilpailu!$B$6 =Kilpailu!$A$81,Kilpailu!$B$61,"")))</f>
        <v>Semicircle with pirouette</v>
      </c>
      <c r="C16" s="6">
        <v>5.5</v>
      </c>
      <c r="D16" s="6">
        <v>5.5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23</v>
      </c>
      <c r="B17" s="27" t="str">
        <f>IF(Kilpailu!$B$6 =Kilpailu!$A$79,Kilpailu!$B$32,IF(Kilpailu!$B$6 =Kilpailu!$A$80,Kilpailu!$B$47,IF(Kilpailu!$B$6 =Kilpailu!$A$81,Kilpailu!$B$62,"")))</f>
        <v>Diamond 3</v>
      </c>
      <c r="C17" s="6">
        <v>6</v>
      </c>
      <c r="D17" s="6">
        <v>5.5</v>
      </c>
      <c r="E17" s="6">
        <v>5.5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17</v>
      </c>
    </row>
    <row r="18" spans="1:8">
      <c r="A18" s="5" t="s">
        <v>24</v>
      </c>
      <c r="B18" s="27" t="str">
        <f>IF(Kilpailu!$B$6 =Kilpailu!$A$79,Kilpailu!$B$33,IF(Kilpailu!$B$6 =Kilpailu!$A$80,Kilpailu!$B$48,IF(Kilpailu!$B$6 =Kilpailu!$A$81,Kilpailu!$B$63,"")))</f>
        <v>Cuban eight</v>
      </c>
      <c r="C18" s="6">
        <v>7</v>
      </c>
      <c r="D18" s="6">
        <v>6.5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20.5</v>
      </c>
    </row>
    <row r="19" spans="1:8">
      <c r="A19" s="5" t="s">
        <v>25</v>
      </c>
      <c r="B19" s="27" t="str">
        <f>IF(Kilpailu!$B$6 =Kilpailu!$A$79,Kilpailu!$B$34,IF(Kilpailu!$B$6 =Kilpailu!$A$80,Kilpailu!$B$49,IF(Kilpailu!$B$6 =Kilpailu!$A$81,Kilpailu!$B$64,"")))</f>
        <v>Pullpack with backward full roll</v>
      </c>
      <c r="C19" s="6">
        <v>6</v>
      </c>
      <c r="D19" s="6">
        <v>6.5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19.5</v>
      </c>
    </row>
    <row r="20" spans="1:8">
      <c r="A20" s="5" t="s">
        <v>26</v>
      </c>
      <c r="B20" s="27" t="str">
        <f>IF(Kilpailu!$B$6 =Kilpailu!$A$79,Kilpailu!$B$35,IF(Kilpailu!$B$6 =Kilpailu!$A$80,Kilpailu!$B$50,IF(Kilpailu!$B$6 =Kilpailu!$A$81,Kilpailu!$B$65,"")))</f>
        <v>Cobra Roll with pushed flip</v>
      </c>
      <c r="C20" s="6">
        <v>7</v>
      </c>
      <c r="D20" s="6">
        <v>5</v>
      </c>
      <c r="E20" s="6">
        <v>5.5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17.5</v>
      </c>
    </row>
    <row r="21" spans="1:8">
      <c r="A21" s="5" t="s">
        <v>27</v>
      </c>
      <c r="B21" s="27" t="str">
        <f>IF(Kilpailu!$B$6 =Kilpailu!$A$79,Kilpailu!$B$36,IF(Kilpailu!$B$6 =Kilpailu!$A$80,Kilpailu!$B$51,IF(Kilpailu!$B$6 =Kilpailu!$A$81,Kilpailu!$B$66,"")))</f>
        <v>Vertical candle</v>
      </c>
      <c r="C21" s="6">
        <v>2</v>
      </c>
      <c r="D21" s="6">
        <v>2</v>
      </c>
      <c r="E21" s="6">
        <v>2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6</v>
      </c>
    </row>
    <row r="22" spans="1:8">
      <c r="A22" s="5" t="s">
        <v>28</v>
      </c>
      <c r="B22" s="27" t="str">
        <f>IF(Kilpailu!$B$6 =Kilpailu!$A$79,Kilpailu!$B$37,IF(Kilpailu!$B$6 =Kilpailu!$A$80,Kilpailu!$B$52,IF(Kilpailu!$B$6 =Kilpailu!$A$81,Kilpailu!$B$67,"")))</f>
        <v>Opposite 2 point rolls</v>
      </c>
      <c r="C22" s="6">
        <v>3</v>
      </c>
      <c r="D22" s="6">
        <v>3</v>
      </c>
      <c r="E22" s="6">
        <v>4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10</v>
      </c>
    </row>
    <row r="23" spans="1:8">
      <c r="A23" s="5" t="s">
        <v>29</v>
      </c>
      <c r="B23" s="27" t="str">
        <f>IF(Kilpailu!$B$6 =Kilpailu!$A$79,Kilpailu!$B$38,IF(Kilpailu!$B$6 =Kilpailu!$A$80,Kilpailu!$B$53,IF(Kilpailu!$B$6 =Kilpailu!$A$81,Kilpailu!$B$68,"")))</f>
        <v>Inside loop with pirouette on top</v>
      </c>
      <c r="C23" s="6">
        <v>5</v>
      </c>
      <c r="D23" s="6">
        <v>5.5</v>
      </c>
      <c r="E23" s="6">
        <v>5.5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16</v>
      </c>
    </row>
    <row r="24" spans="1:8">
      <c r="A24" s="5" t="s">
        <v>30</v>
      </c>
      <c r="B24" s="27" t="str">
        <f>IF(Kilpailu!$B$6 =Kilpailu!$A$79,Kilpailu!$B$39,IF(Kilpailu!$B$6 =Kilpailu!$A$80,Kilpailu!$B$54,IF(Kilpailu!$B$6 =Kilpailu!$A$81,Kilpailu!$B$69,"")))</f>
        <v>Autorotation with two 90º turns</v>
      </c>
      <c r="C24" s="6">
        <v>2</v>
      </c>
      <c r="D24" s="6">
        <v>2.5</v>
      </c>
      <c r="E24" s="6">
        <v>4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8.5</v>
      </c>
    </row>
    <row r="25" spans="1:8">
      <c r="A25" s="5" t="s">
        <v>31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48.5</v>
      </c>
      <c r="D26" s="6">
        <f>SUM(D15:D25)</f>
        <v>46</v>
      </c>
      <c r="E26" s="6">
        <f>SUM(E15:E25)</f>
        <v>51.5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=Kilpailu!$A$79,Kilpailu!$B$30,IF(Kilpailu!$B$6 =Kilpailu!$A$80,Kilpailu!$B$45,IF(Kilpailu!$B$6 =Kilpailu!$A$81,Kilpailu!$B$60,"")))</f>
        <v>M with 2 half pirouettes on all side</v>
      </c>
      <c r="C31" s="15">
        <v>6</v>
      </c>
      <c r="D31" s="15">
        <v>5.5</v>
      </c>
      <c r="E31" s="15">
        <v>5.5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17</v>
      </c>
    </row>
    <row r="32" spans="1:8">
      <c r="A32" s="16" t="s">
        <v>22</v>
      </c>
      <c r="B32" s="51" t="str">
        <f>IF(Kilpailu!$B$6 =Kilpailu!$A$79,Kilpailu!$B$31,IF(Kilpailu!$B$6 =Kilpailu!$A$80,Kilpailu!$B$46,IF(Kilpailu!$B$6 =Kilpailu!$A$81,Kilpailu!$B$61,"")))</f>
        <v>Semicircle with pirouette</v>
      </c>
      <c r="C32" s="15">
        <v>8</v>
      </c>
      <c r="D32" s="15">
        <v>8</v>
      </c>
      <c r="E32" s="15">
        <v>6.5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22.5</v>
      </c>
    </row>
    <row r="33" spans="1:8">
      <c r="A33" s="16" t="s">
        <v>23</v>
      </c>
      <c r="B33" s="51" t="str">
        <f>IF(Kilpailu!$B$6 =Kilpailu!$A$79,Kilpailu!$B$32,IF(Kilpailu!$B$6 =Kilpailu!$A$80,Kilpailu!$B$47,IF(Kilpailu!$B$6 =Kilpailu!$A$81,Kilpailu!$B$62,"")))</f>
        <v>Diamond 3</v>
      </c>
      <c r="C33" s="15">
        <v>7</v>
      </c>
      <c r="D33" s="15">
        <v>6.5</v>
      </c>
      <c r="E33" s="15">
        <v>6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19.5</v>
      </c>
    </row>
    <row r="34" spans="1:8">
      <c r="A34" s="16" t="s">
        <v>24</v>
      </c>
      <c r="B34" s="51" t="str">
        <f>IF(Kilpailu!$B$6 =Kilpailu!$A$79,Kilpailu!$B$33,IF(Kilpailu!$B$6 =Kilpailu!$A$80,Kilpailu!$B$48,IF(Kilpailu!$B$6 =Kilpailu!$A$81,Kilpailu!$B$63,"")))</f>
        <v>Cuban eight</v>
      </c>
      <c r="C34" s="15">
        <v>4.5</v>
      </c>
      <c r="D34" s="15">
        <v>6</v>
      </c>
      <c r="E34" s="15">
        <v>6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16.5</v>
      </c>
    </row>
    <row r="35" spans="1:8">
      <c r="A35" s="16" t="s">
        <v>25</v>
      </c>
      <c r="B35" s="51" t="str">
        <f>IF(Kilpailu!$B$6 =Kilpailu!$A$79,Kilpailu!$B$34,IF(Kilpailu!$B$6 =Kilpailu!$A$80,Kilpailu!$B$49,IF(Kilpailu!$B$6 =Kilpailu!$A$81,Kilpailu!$B$64,"")))</f>
        <v>Pullpack with backward full roll</v>
      </c>
      <c r="C35" s="15">
        <v>4.5</v>
      </c>
      <c r="D35" s="15">
        <v>5.5</v>
      </c>
      <c r="E35" s="15">
        <v>5.5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15.5</v>
      </c>
    </row>
    <row r="36" spans="1:8">
      <c r="A36" s="16" t="s">
        <v>26</v>
      </c>
      <c r="B36" s="51" t="str">
        <f>IF(Kilpailu!$B$6 =Kilpailu!$A$79,Kilpailu!$B$35,IF(Kilpailu!$B$6 =Kilpailu!$A$80,Kilpailu!$B$50,IF(Kilpailu!$B$6 =Kilpailu!$A$81,Kilpailu!$B$65,"")))</f>
        <v>Cobra Roll with pushed flip</v>
      </c>
      <c r="C36" s="15">
        <v>5</v>
      </c>
      <c r="D36" s="15">
        <v>2</v>
      </c>
      <c r="E36" s="15">
        <v>3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10</v>
      </c>
    </row>
    <row r="37" spans="1:8">
      <c r="A37" s="16" t="s">
        <v>27</v>
      </c>
      <c r="B37" s="51" t="str">
        <f>IF(Kilpailu!$B$6 =Kilpailu!$A$79,Kilpailu!$B$36,IF(Kilpailu!$B$6 =Kilpailu!$A$80,Kilpailu!$B$51,IF(Kilpailu!$B$6 =Kilpailu!$A$81,Kilpailu!$B$66,"")))</f>
        <v>Vertical candle</v>
      </c>
      <c r="C37" s="15">
        <v>6</v>
      </c>
      <c r="D37" s="15">
        <v>5.5</v>
      </c>
      <c r="E37" s="15">
        <v>5.5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17</v>
      </c>
    </row>
    <row r="38" spans="1:8">
      <c r="A38" s="16" t="s">
        <v>28</v>
      </c>
      <c r="B38" s="51" t="str">
        <f>IF(Kilpailu!$B$6 =Kilpailu!$A$79,Kilpailu!$B$37,IF(Kilpailu!$B$6 =Kilpailu!$A$80,Kilpailu!$B$52,IF(Kilpailu!$B$6 =Kilpailu!$A$81,Kilpailu!$B$67,"")))</f>
        <v>Opposite 2 point rolls</v>
      </c>
      <c r="C38" s="15">
        <v>6</v>
      </c>
      <c r="D38" s="15">
        <v>6</v>
      </c>
      <c r="E38" s="15">
        <v>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17</v>
      </c>
    </row>
    <row r="39" spans="1:8">
      <c r="A39" s="16" t="s">
        <v>29</v>
      </c>
      <c r="B39" s="51" t="str">
        <f>IF(Kilpailu!$B$6 =Kilpailu!$A$79,Kilpailu!$B$38,IF(Kilpailu!$B$6 =Kilpailu!$A$80,Kilpailu!$B$53,IF(Kilpailu!$B$6 =Kilpailu!$A$81,Kilpailu!$B$68,"")))</f>
        <v>Inside loop with pirouette on top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30</v>
      </c>
      <c r="B40" s="51" t="str">
        <f>IF(Kilpailu!$B$6 =Kilpailu!$A$79,Kilpailu!$B$39,IF(Kilpailu!$B$6 =Kilpailu!$A$80,Kilpailu!$B$54,IF(Kilpailu!$B$6 =Kilpailu!$A$81,Kilpailu!$B$69,"")))</f>
        <v>Autorotation with two 90º turns</v>
      </c>
      <c r="C40" s="15">
        <v>0</v>
      </c>
      <c r="D40" s="15">
        <v>0</v>
      </c>
      <c r="E40" s="15">
        <v>0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31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47</v>
      </c>
      <c r="D42" s="15">
        <f>SUM(D31:D41)</f>
        <v>45</v>
      </c>
      <c r="E42" s="15">
        <f>SUM(E31:E41)</f>
        <v>43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=Kilpailu!$A$79,Kilpailu!$B$30,IF(Kilpailu!$B$6 =Kilpailu!$A$80,Kilpailu!$B$45,IF(Kilpailu!$B$6 =Kilpailu!$A$81,Kilpailu!$B$60,"")))</f>
        <v>M with 2 half pirouettes on all side</v>
      </c>
      <c r="C47" s="9">
        <v>6.5</v>
      </c>
      <c r="D47" s="9">
        <v>5.5</v>
      </c>
      <c r="E47" s="9">
        <v>5.5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17.5</v>
      </c>
    </row>
    <row r="48" spans="1:8">
      <c r="A48" s="8" t="s">
        <v>22</v>
      </c>
      <c r="B48" s="28" t="str">
        <f>IF(Kilpailu!$B$6 =Kilpailu!$A$79,Kilpailu!$B$31,IF(Kilpailu!$B$6 =Kilpailu!$A$80,Kilpailu!$B$46,IF(Kilpailu!$B$6 =Kilpailu!$A$81,Kilpailu!$B$61,"")))</f>
        <v>Semicircle with pirouette</v>
      </c>
      <c r="C48" s="9">
        <v>5</v>
      </c>
      <c r="D48" s="9">
        <v>5.5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16.5</v>
      </c>
    </row>
    <row r="49" spans="1:8">
      <c r="A49" s="8" t="s">
        <v>23</v>
      </c>
      <c r="B49" s="28" t="str">
        <f>IF(Kilpailu!$B$6 =Kilpailu!$A$79,Kilpailu!$B$32,IF(Kilpailu!$B$6 =Kilpailu!$A$80,Kilpailu!$B$47,IF(Kilpailu!$B$6 =Kilpailu!$A$81,Kilpailu!$B$62,"")))</f>
        <v>Diamond 3</v>
      </c>
      <c r="C49" s="9">
        <v>6</v>
      </c>
      <c r="D49" s="9">
        <v>5.5</v>
      </c>
      <c r="E49" s="9">
        <v>6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17.5</v>
      </c>
    </row>
    <row r="50" spans="1:8">
      <c r="A50" s="8" t="s">
        <v>24</v>
      </c>
      <c r="B50" s="28" t="str">
        <f>IF(Kilpailu!$B$6 =Kilpailu!$A$79,Kilpailu!$B$33,IF(Kilpailu!$B$6 =Kilpailu!$A$80,Kilpailu!$B$48,IF(Kilpailu!$B$6 =Kilpailu!$A$81,Kilpailu!$B$63,"")))</f>
        <v>Cuban eight</v>
      </c>
      <c r="C50" s="9">
        <v>6</v>
      </c>
      <c r="D50" s="9">
        <v>6</v>
      </c>
      <c r="E50" s="9">
        <v>7.5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19.5</v>
      </c>
    </row>
    <row r="51" spans="1:8">
      <c r="A51" s="8" t="s">
        <v>25</v>
      </c>
      <c r="B51" s="28" t="str">
        <f>IF(Kilpailu!$B$6 =Kilpailu!$A$79,Kilpailu!$B$34,IF(Kilpailu!$B$6 =Kilpailu!$A$80,Kilpailu!$B$49,IF(Kilpailu!$B$6 =Kilpailu!$A$81,Kilpailu!$B$64,"")))</f>
        <v>Pullpack with backward full roll</v>
      </c>
      <c r="C51" s="9">
        <v>6.5</v>
      </c>
      <c r="D51" s="9">
        <v>4.5</v>
      </c>
      <c r="E51" s="9">
        <v>6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</v>
      </c>
    </row>
    <row r="52" spans="1:8">
      <c r="A52" s="8" t="s">
        <v>26</v>
      </c>
      <c r="B52" s="28" t="str">
        <f>IF(Kilpailu!$B$6 =Kilpailu!$A$79,Kilpailu!$B$35,IF(Kilpailu!$B$6 =Kilpailu!$A$80,Kilpailu!$B$50,IF(Kilpailu!$B$6 =Kilpailu!$A$81,Kilpailu!$B$65,"")))</f>
        <v>Cobra Roll with pushed flip</v>
      </c>
      <c r="C52" s="9">
        <v>7</v>
      </c>
      <c r="D52" s="9">
        <v>5.5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19.5</v>
      </c>
    </row>
    <row r="53" spans="1:8">
      <c r="A53" s="8" t="s">
        <v>27</v>
      </c>
      <c r="B53" s="28" t="str">
        <f>IF(Kilpailu!$B$6 =Kilpailu!$A$79,Kilpailu!$B$36,IF(Kilpailu!$B$6 =Kilpailu!$A$80,Kilpailu!$B$51,IF(Kilpailu!$B$6 =Kilpailu!$A$81,Kilpailu!$B$66,"")))</f>
        <v>Vertical candle</v>
      </c>
      <c r="C53" s="9">
        <v>6</v>
      </c>
      <c r="D53" s="9">
        <v>4.5</v>
      </c>
      <c r="E53" s="9">
        <v>6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16.5</v>
      </c>
    </row>
    <row r="54" spans="1:8">
      <c r="A54" s="8" t="s">
        <v>28</v>
      </c>
      <c r="B54" s="28" t="str">
        <f>IF(Kilpailu!$B$6 =Kilpailu!$A$79,Kilpailu!$B$37,IF(Kilpailu!$B$6 =Kilpailu!$A$80,Kilpailu!$B$52,IF(Kilpailu!$B$6 =Kilpailu!$A$81,Kilpailu!$B$67,"")))</f>
        <v>Opposite 2 point rolls</v>
      </c>
      <c r="C54" s="9">
        <v>6</v>
      </c>
      <c r="D54" s="9">
        <v>5</v>
      </c>
      <c r="E54" s="9">
        <v>6.5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17.5</v>
      </c>
    </row>
    <row r="55" spans="1:8">
      <c r="A55" s="8" t="s">
        <v>29</v>
      </c>
      <c r="B55" s="28" t="str">
        <f>IF(Kilpailu!$B$6 =Kilpailu!$A$79,Kilpailu!$B$38,IF(Kilpailu!$B$6 =Kilpailu!$A$80,Kilpailu!$B$53,IF(Kilpailu!$B$6 =Kilpailu!$A$81,Kilpailu!$B$68,"")))</f>
        <v>Inside loop with pirouette on top</v>
      </c>
      <c r="C55" s="9">
        <v>7.5</v>
      </c>
      <c r="D55" s="9">
        <v>4.5</v>
      </c>
      <c r="E55" s="9">
        <v>6.5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18.5</v>
      </c>
    </row>
    <row r="56" spans="1:8">
      <c r="A56" s="8" t="s">
        <v>30</v>
      </c>
      <c r="B56" s="28" t="str">
        <f>IF(Kilpailu!$B$6 =Kilpailu!$A$79,Kilpailu!$B$39,IF(Kilpailu!$B$6 =Kilpailu!$A$80,Kilpailu!$B$54,IF(Kilpailu!$B$6 =Kilpailu!$A$81,Kilpailu!$B$69,"")))</f>
        <v>Autorotation with two 90º turns</v>
      </c>
      <c r="C56" s="9">
        <v>4.5</v>
      </c>
      <c r="D56" s="9">
        <v>4.5</v>
      </c>
      <c r="E56" s="9">
        <v>5.5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14.5</v>
      </c>
    </row>
    <row r="57" spans="1:8">
      <c r="A57" s="8" t="s">
        <v>31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61</v>
      </c>
      <c r="D58" s="9">
        <f>SUM(D47:D57)</f>
        <v>51</v>
      </c>
      <c r="E58" s="9">
        <f>SUM(E47:E57)</f>
        <v>62.5</v>
      </c>
      <c r="F58" s="9">
        <f>SUM(F47:F57)</f>
        <v>0</v>
      </c>
      <c r="G58" s="9">
        <f>SUM(G47:G57)</f>
        <v>100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B11" workbookViewId="0">
      <selection activeCell="E57" sqref="E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 t="str">
        <f>Kilpailu!B11</f>
        <v>Ari</v>
      </c>
      <c r="C5" s="1" t="s">
        <v>37</v>
      </c>
      <c r="D5">
        <f>SUM(C26:G26)-LARGE(C26:G26,1)-SMALL(C26:G26,1)</f>
        <v>260</v>
      </c>
      <c r="E5" s="23">
        <f>Tulokset!D29</f>
        <v>1000</v>
      </c>
    </row>
    <row r="6" spans="1:8">
      <c r="C6" s="1" t="s">
        <v>39</v>
      </c>
      <c r="D6">
        <f>SUM(C42:G42)-LARGE(C42:G42,1)-SMALL(C42:G42,1)</f>
        <v>229.5</v>
      </c>
      <c r="E6" s="23">
        <f>Tulokset!D49</f>
        <v>991.36069114470843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252.5</v>
      </c>
      <c r="E7" s="23">
        <f>Tulokset!D69</f>
        <v>1000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742</v>
      </c>
      <c r="E9" s="24">
        <f>SUM(E5:E7)</f>
        <v>2991.3606911447087</v>
      </c>
    </row>
    <row r="10" spans="1:8">
      <c r="C10" s="1" t="s">
        <v>43</v>
      </c>
      <c r="D10" s="3">
        <f>SMALL(D5:D7,1)</f>
        <v>229.5</v>
      </c>
      <c r="E10" s="25">
        <f>SMALL(E5:E7,1)</f>
        <v>991.36069114470843</v>
      </c>
    </row>
    <row r="11" spans="1:8">
      <c r="C11" s="1" t="s">
        <v>44</v>
      </c>
      <c r="D11">
        <f>SUM(D5:D7)-D10</f>
        <v>512.5</v>
      </c>
      <c r="E11" s="23">
        <f>SUM(E5:E7)-E10</f>
        <v>2000.0000000000002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8</v>
      </c>
      <c r="D15" s="6">
        <v>8.5</v>
      </c>
      <c r="E15" s="6">
        <v>8.5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25</v>
      </c>
    </row>
    <row r="16" spans="1:8">
      <c r="A16" s="5" t="s">
        <v>22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9</v>
      </c>
      <c r="D16" s="6">
        <v>8</v>
      </c>
      <c r="E16" s="6">
        <v>8.5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25.5</v>
      </c>
    </row>
    <row r="17" spans="1:8">
      <c r="A17" s="5" t="s">
        <v>23</v>
      </c>
      <c r="B17" s="27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8.5</v>
      </c>
      <c r="E17" s="6">
        <v>9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25</v>
      </c>
    </row>
    <row r="18" spans="1:8">
      <c r="A18" s="5" t="s">
        <v>24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8.5</v>
      </c>
      <c r="E18" s="6">
        <v>9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26</v>
      </c>
    </row>
    <row r="19" spans="1:8">
      <c r="A19" s="5" t="s">
        <v>25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9</v>
      </c>
      <c r="D19" s="6">
        <v>8.5</v>
      </c>
      <c r="E19" s="6">
        <v>9.5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27</v>
      </c>
    </row>
    <row r="20" spans="1:8">
      <c r="A20" s="5" t="s">
        <v>26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8.5</v>
      </c>
      <c r="D20" s="6">
        <v>8.5</v>
      </c>
      <c r="E20" s="6">
        <v>8.5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25.5</v>
      </c>
    </row>
    <row r="21" spans="1:8">
      <c r="A21" s="5" t="s">
        <v>27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9</v>
      </c>
      <c r="D21" s="6">
        <v>9</v>
      </c>
      <c r="E21" s="6">
        <v>9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27</v>
      </c>
    </row>
    <row r="22" spans="1:8">
      <c r="A22" s="5" t="s">
        <v>28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9</v>
      </c>
      <c r="D22" s="6">
        <v>8.5</v>
      </c>
      <c r="E22" s="6">
        <v>9.5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27</v>
      </c>
    </row>
    <row r="23" spans="1:8">
      <c r="A23" s="5" t="s">
        <v>29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9</v>
      </c>
      <c r="D23" s="6">
        <v>8.5</v>
      </c>
      <c r="E23" s="6">
        <v>9.5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27</v>
      </c>
    </row>
    <row r="24" spans="1:8">
      <c r="A24" s="5" t="s">
        <v>30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8</v>
      </c>
      <c r="D24" s="6">
        <v>8</v>
      </c>
      <c r="E24" s="6">
        <v>9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25</v>
      </c>
    </row>
    <row r="25" spans="1:8">
      <c r="A25" s="5" t="s">
        <v>31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85.5</v>
      </c>
      <c r="D26" s="6">
        <f>SUM(D15:D25)</f>
        <v>84.5</v>
      </c>
      <c r="E26" s="6">
        <f>SUM(E15:E25)</f>
        <v>90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9</v>
      </c>
      <c r="D31" s="15">
        <v>8.5</v>
      </c>
      <c r="E31" s="15">
        <v>8.5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26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9.5</v>
      </c>
      <c r="D32" s="15">
        <v>8</v>
      </c>
      <c r="E32" s="15">
        <v>9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26.5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8.5</v>
      </c>
      <c r="D33" s="15">
        <v>8.5</v>
      </c>
      <c r="E33" s="15">
        <v>9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26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9</v>
      </c>
      <c r="D34" s="15">
        <v>8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26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8.5</v>
      </c>
      <c r="D35" s="15">
        <v>8.5</v>
      </c>
      <c r="E35" s="15">
        <v>8.5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25.5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8.5</v>
      </c>
      <c r="D36" s="15">
        <v>7.5</v>
      </c>
      <c r="E36" s="15">
        <v>8.5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24.5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0</v>
      </c>
      <c r="D37" s="15">
        <v>0</v>
      </c>
      <c r="E37" s="15">
        <v>0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9</v>
      </c>
      <c r="D38" s="15">
        <v>8</v>
      </c>
      <c r="E38" s="15">
        <v>9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26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8.5</v>
      </c>
      <c r="D39" s="15">
        <v>8</v>
      </c>
      <c r="E39" s="15">
        <v>9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25.5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8</v>
      </c>
      <c r="D40" s="15">
        <v>7.5</v>
      </c>
      <c r="E40" s="15">
        <v>8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23.5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78.5</v>
      </c>
      <c r="D42" s="15">
        <f>SUM(D31:D41)</f>
        <v>72.5</v>
      </c>
      <c r="E42" s="15">
        <f>SUM(E31:E41)</f>
        <v>78.5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8.5</v>
      </c>
      <c r="D47" s="9">
        <v>8</v>
      </c>
      <c r="E47" s="9">
        <v>7.5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24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9</v>
      </c>
      <c r="D48" s="9">
        <v>8</v>
      </c>
      <c r="E48" s="9">
        <v>8.5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25.5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8</v>
      </c>
      <c r="E49" s="9">
        <v>8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7.5</v>
      </c>
      <c r="E50" s="9">
        <v>8.5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24.5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8.5</v>
      </c>
      <c r="D51" s="9">
        <v>8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24.5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9</v>
      </c>
      <c r="D52" s="9">
        <v>8.5</v>
      </c>
      <c r="E52" s="9">
        <v>9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26.5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9</v>
      </c>
      <c r="D53" s="9">
        <v>8.5</v>
      </c>
      <c r="E53" s="9">
        <v>9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26.5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9</v>
      </c>
      <c r="D54" s="9">
        <v>8.5</v>
      </c>
      <c r="E54" s="9">
        <v>9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26.5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9.5</v>
      </c>
      <c r="D55" s="9">
        <v>8.5</v>
      </c>
      <c r="E55" s="9">
        <v>8.5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26.5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8</v>
      </c>
      <c r="D56" s="9">
        <v>7</v>
      </c>
      <c r="E56" s="9">
        <v>9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24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87</v>
      </c>
      <c r="D58" s="9">
        <f>SUM(D47:D57)</f>
        <v>80.5</v>
      </c>
      <c r="E58" s="9">
        <f>SUM(E47:E57)</f>
        <v>85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workbookViewId="0">
      <selection activeCell="E57" sqref="E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 t="str">
        <f>Kilpailu!B12</f>
        <v>Anssi</v>
      </c>
      <c r="C5" s="1" t="s">
        <v>37</v>
      </c>
      <c r="D5">
        <f>SUM(C26:G26)-LARGE(C26:G26,1)-SMALL(C26:G26,1)</f>
        <v>204</v>
      </c>
      <c r="E5">
        <f>Tulokset!D30</f>
        <v>784.61538461538464</v>
      </c>
    </row>
    <row r="6" spans="1:8">
      <c r="C6" s="1" t="s">
        <v>39</v>
      </c>
      <c r="D6">
        <f>SUM(C42:G42)-LARGE(C42:G42,1)-SMALL(C42:G42,1)</f>
        <v>231.5</v>
      </c>
      <c r="E6" s="23">
        <f>Tulokset!D50</f>
        <v>1000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235.5</v>
      </c>
      <c r="E7" s="23">
        <f>Tulokset!D70</f>
        <v>932.67326732673268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671</v>
      </c>
      <c r="E9" s="24">
        <f>SUM(E5:E7)</f>
        <v>2717.2886519421172</v>
      </c>
    </row>
    <row r="10" spans="1:8">
      <c r="C10" s="1" t="s">
        <v>43</v>
      </c>
      <c r="D10" s="3">
        <f>SMALL(D5:D7,1)</f>
        <v>204</v>
      </c>
      <c r="E10" s="25">
        <f>SMALL(E5:E7,1)</f>
        <v>784.61538461538464</v>
      </c>
    </row>
    <row r="11" spans="1:8">
      <c r="C11" s="1" t="s">
        <v>44</v>
      </c>
      <c r="D11">
        <f>SUM(D5:D7)-D10</f>
        <v>467</v>
      </c>
      <c r="E11" s="23">
        <f>SUM(E5:E7)-E10</f>
        <v>1932.6732673267325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9</v>
      </c>
      <c r="D15" s="6">
        <v>6</v>
      </c>
      <c r="E15" s="6">
        <v>7.5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22.5</v>
      </c>
    </row>
    <row r="16" spans="1:8">
      <c r="A16" s="5" t="s">
        <v>22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9</v>
      </c>
      <c r="D16" s="6">
        <v>6.5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22.5</v>
      </c>
    </row>
    <row r="17" spans="1:8">
      <c r="A17" s="5" t="s">
        <v>23</v>
      </c>
      <c r="B17" s="27" t="str">
        <f>IF(Kilpailu!$B$6 =Kilpailu!$A$79,Kilpailu!B32,IF(Kilpailu!$B$6 =Kilpailu!$A$80,Kilpailu!B47,IF(Kilpailu!$B$6 =Kilpailu!$A$81,Kilpailu!B62,"")))</f>
        <v>Diamond 3</v>
      </c>
      <c r="C17" s="6">
        <v>8</v>
      </c>
      <c r="D17" s="6">
        <v>7.5</v>
      </c>
      <c r="E17" s="6">
        <v>6.5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22</v>
      </c>
    </row>
    <row r="18" spans="1:8">
      <c r="A18" s="5" t="s">
        <v>24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8.5</v>
      </c>
      <c r="D18" s="6">
        <v>6.5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21.5</v>
      </c>
    </row>
    <row r="19" spans="1:8">
      <c r="A19" s="5" t="s">
        <v>25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9</v>
      </c>
      <c r="D19" s="6">
        <v>8.5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25</v>
      </c>
    </row>
    <row r="20" spans="1:8">
      <c r="A20" s="5" t="s">
        <v>26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2</v>
      </c>
      <c r="D20" s="6">
        <v>4.5</v>
      </c>
      <c r="E20" s="6">
        <v>4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10.5</v>
      </c>
    </row>
    <row r="21" spans="1:8">
      <c r="A21" s="5" t="s">
        <v>27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8.5</v>
      </c>
      <c r="D21" s="6">
        <v>6</v>
      </c>
      <c r="E21" s="6">
        <v>6.5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</row>
    <row r="22" spans="1:8">
      <c r="A22" s="5" t="s">
        <v>28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9</v>
      </c>
      <c r="D22" s="6">
        <v>8.5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24.5</v>
      </c>
    </row>
    <row r="23" spans="1:8">
      <c r="A23" s="5" t="s">
        <v>29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7</v>
      </c>
      <c r="D23" s="6">
        <v>7</v>
      </c>
      <c r="E23" s="6">
        <v>7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21</v>
      </c>
    </row>
    <row r="24" spans="1:8">
      <c r="A24" s="5" t="s">
        <v>30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4</v>
      </c>
      <c r="D24" s="6">
        <v>4.5</v>
      </c>
      <c r="E24" s="6">
        <v>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13.5</v>
      </c>
    </row>
    <row r="25" spans="1:8">
      <c r="A25" s="5" t="s">
        <v>31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74</v>
      </c>
      <c r="D26" s="6">
        <f>SUM(D15:D25)</f>
        <v>65.5</v>
      </c>
      <c r="E26" s="6">
        <f>SUM(E15:E25)</f>
        <v>64.5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8</v>
      </c>
      <c r="D31" s="15">
        <v>8</v>
      </c>
      <c r="E31" s="15">
        <v>8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24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8.5</v>
      </c>
      <c r="D32" s="15">
        <v>8.5</v>
      </c>
      <c r="E32" s="15">
        <v>8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25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9</v>
      </c>
      <c r="D33" s="51">
        <v>8</v>
      </c>
      <c r="E33" s="15">
        <v>9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26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8.5</v>
      </c>
      <c r="D34" s="15">
        <v>7</v>
      </c>
      <c r="E34" s="15">
        <v>9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24.5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9</v>
      </c>
      <c r="D35" s="15">
        <v>7</v>
      </c>
      <c r="E35" s="15">
        <v>8.5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24.5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8</v>
      </c>
      <c r="D36" s="15">
        <v>7.5</v>
      </c>
      <c r="E36" s="15">
        <v>8.5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24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7.5</v>
      </c>
      <c r="D37" s="15">
        <v>7</v>
      </c>
      <c r="E37" s="15">
        <v>8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22.5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8</v>
      </c>
      <c r="D38" s="15">
        <v>6.5</v>
      </c>
      <c r="E38" s="15">
        <v>8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22.5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7.5</v>
      </c>
      <c r="D39" s="15">
        <v>7</v>
      </c>
      <c r="E39" s="15">
        <v>8.5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23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5</v>
      </c>
      <c r="D40" s="15">
        <v>5.5</v>
      </c>
      <c r="E40" s="15">
        <v>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15.5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79</v>
      </c>
      <c r="D42" s="15">
        <f>SUM(D31:D41)</f>
        <v>72</v>
      </c>
      <c r="E42" s="15">
        <f>SUM(E31:E41)</f>
        <v>80.5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8.5</v>
      </c>
      <c r="D47" s="9">
        <v>7</v>
      </c>
      <c r="E47" s="9">
        <v>8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23.5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9.5</v>
      </c>
      <c r="D48" s="9">
        <v>8</v>
      </c>
      <c r="E48" s="9">
        <v>8.5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26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>
        <v>9</v>
      </c>
      <c r="D49" s="9">
        <v>7.5</v>
      </c>
      <c r="E49" s="9">
        <v>8.5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25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9.5</v>
      </c>
      <c r="D50" s="9">
        <v>7</v>
      </c>
      <c r="E50" s="9">
        <v>8.5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25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6.5</v>
      </c>
      <c r="D51" s="9">
        <v>7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20.5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8.5</v>
      </c>
      <c r="D52" s="9">
        <v>7</v>
      </c>
      <c r="E52" s="9">
        <v>8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23.5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9</v>
      </c>
      <c r="D53" s="9">
        <v>7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24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8</v>
      </c>
      <c r="D54" s="9">
        <v>7</v>
      </c>
      <c r="E54" s="9">
        <v>8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23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8</v>
      </c>
      <c r="D55" s="9">
        <v>6.5</v>
      </c>
      <c r="E55" s="9">
        <v>8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22.5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6.5</v>
      </c>
      <c r="D56" s="9">
        <v>7</v>
      </c>
      <c r="E56" s="9">
        <v>9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22.5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83</v>
      </c>
      <c r="D58" s="9">
        <f>SUM(D47:D57)</f>
        <v>71</v>
      </c>
      <c r="E58" s="9">
        <f>SUM(E47:E57)</f>
        <v>81.5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workbookViewId="0">
      <selection activeCell="E33" sqref="E33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 t="str">
        <f>Kilpailu!B13</f>
        <v>Olli-pekka</v>
      </c>
      <c r="C5" s="1" t="s">
        <v>37</v>
      </c>
      <c r="D5">
        <f>SUM(C26:G26)-LARGE(C26:G26,1)-SMALL(C26:G26,1)</f>
        <v>130</v>
      </c>
      <c r="E5">
        <f>Tulokset!D31</f>
        <v>500</v>
      </c>
    </row>
    <row r="6" spans="1:8">
      <c r="C6" s="1" t="s">
        <v>39</v>
      </c>
      <c r="D6">
        <f>SUM(C42:G42)-LARGE(C42:G42,1)-SMALL(C42:G42,1)</f>
        <v>159.5</v>
      </c>
      <c r="E6" s="23">
        <f>Tulokset!D51</f>
        <v>688.98488120950321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166</v>
      </c>
      <c r="E7" s="23">
        <f>Tulokset!D71</f>
        <v>657.42574257425747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455.5</v>
      </c>
      <c r="E9" s="24">
        <f>SUM(E5:E7)</f>
        <v>1846.4106237837609</v>
      </c>
    </row>
    <row r="10" spans="1:8">
      <c r="C10" s="1" t="s">
        <v>43</v>
      </c>
      <c r="D10" s="3">
        <f>SMALL(D5:D7,1)</f>
        <v>130</v>
      </c>
      <c r="E10" s="25">
        <f>SMALL(E5:E7,1)</f>
        <v>500</v>
      </c>
    </row>
    <row r="11" spans="1:8">
      <c r="C11" s="1" t="s">
        <v>44</v>
      </c>
      <c r="D11">
        <f>SUM(D5:D7)-D10</f>
        <v>325.5</v>
      </c>
      <c r="E11" s="23">
        <f>SUM(E5:E7)-E10</f>
        <v>1346.4106237837609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4.5</v>
      </c>
      <c r="D15" s="6">
        <v>3.5</v>
      </c>
      <c r="E15" s="6">
        <v>4.5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12.5</v>
      </c>
    </row>
    <row r="16" spans="1:8">
      <c r="A16" s="5" t="s">
        <v>22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3.5</v>
      </c>
      <c r="D16" s="6">
        <v>2.5</v>
      </c>
      <c r="E16" s="6">
        <v>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</v>
      </c>
    </row>
    <row r="17" spans="1:8">
      <c r="A17" s="5" t="s">
        <v>23</v>
      </c>
      <c r="B17" s="27" t="str">
        <f>IF(Kilpailu!$B$6 =Kilpailu!$A$79,Kilpailu!B32,IF(Kilpailu!$B$6 =Kilpailu!$A$80,Kilpailu!B47,IF(Kilpailu!$B$6 =Kilpailu!$A$81,Kilpailu!B62,"")))</f>
        <v>Diamond 3</v>
      </c>
      <c r="C17" s="6">
        <v>4</v>
      </c>
      <c r="D17" s="6">
        <v>2</v>
      </c>
      <c r="E17" s="6">
        <v>4.5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10.5</v>
      </c>
    </row>
    <row r="18" spans="1:8">
      <c r="A18" s="5" t="s">
        <v>24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4.5</v>
      </c>
      <c r="D18" s="6">
        <v>3.5</v>
      </c>
      <c r="E18" s="6">
        <v>4.5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12.5</v>
      </c>
    </row>
    <row r="19" spans="1:8">
      <c r="A19" s="5" t="s">
        <v>25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4.5</v>
      </c>
      <c r="D19" s="6">
        <v>4</v>
      </c>
      <c r="E19" s="6">
        <v>5.5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14</v>
      </c>
    </row>
    <row r="20" spans="1:8">
      <c r="A20" s="5" t="s">
        <v>26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5.5</v>
      </c>
      <c r="D20" s="6">
        <v>3.5</v>
      </c>
      <c r="E20" s="6">
        <v>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14</v>
      </c>
    </row>
    <row r="21" spans="1:8">
      <c r="A21" s="5" t="s">
        <v>27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7</v>
      </c>
      <c r="D21" s="6">
        <v>4.5</v>
      </c>
      <c r="E21" s="6">
        <v>5.5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17</v>
      </c>
    </row>
    <row r="22" spans="1:8">
      <c r="A22" s="5" t="s">
        <v>28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5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16</v>
      </c>
    </row>
    <row r="23" spans="1:8">
      <c r="A23" s="5" t="s">
        <v>29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5</v>
      </c>
      <c r="D23" s="6">
        <v>4.5</v>
      </c>
      <c r="E23" s="6">
        <v>4.5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14</v>
      </c>
    </row>
    <row r="24" spans="1:8">
      <c r="A24" s="5" t="s">
        <v>30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3.5</v>
      </c>
      <c r="D24" s="6">
        <v>2</v>
      </c>
      <c r="E24" s="6">
        <v>3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8.5</v>
      </c>
    </row>
    <row r="25" spans="1:8">
      <c r="A25" s="5" t="s">
        <v>31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48</v>
      </c>
      <c r="D26" s="6">
        <f>SUM(D15:D25)</f>
        <v>35</v>
      </c>
      <c r="E26" s="6">
        <f>SUM(E15:E25)</f>
        <v>47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5</v>
      </c>
      <c r="D31" s="15">
        <v>5.5</v>
      </c>
      <c r="E31" s="15">
        <v>4.5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15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5.5</v>
      </c>
      <c r="D32" s="15">
        <v>4.5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15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4.5</v>
      </c>
      <c r="D33" s="15">
        <v>5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13.5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6</v>
      </c>
      <c r="D34" s="15">
        <v>5.5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16.5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5.5</v>
      </c>
      <c r="D35" s="15">
        <v>5.5</v>
      </c>
      <c r="E35" s="15">
        <v>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16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5.5</v>
      </c>
      <c r="D36" s="15">
        <v>6</v>
      </c>
      <c r="E36" s="15">
        <v>5.5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17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6.5</v>
      </c>
      <c r="D37" s="15">
        <v>6.5</v>
      </c>
      <c r="E37" s="15">
        <v>5.5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18.5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5</v>
      </c>
      <c r="D38" s="15">
        <v>6.5</v>
      </c>
      <c r="E38" s="15">
        <v>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16.5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7</v>
      </c>
      <c r="D39" s="15">
        <v>6</v>
      </c>
      <c r="E39" s="15">
        <v>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18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5</v>
      </c>
      <c r="D40" s="15">
        <v>3.5</v>
      </c>
      <c r="E40" s="15">
        <v>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13.5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55.5</v>
      </c>
      <c r="D42" s="15">
        <f>SUM(D31:D41)</f>
        <v>54.5</v>
      </c>
      <c r="E42" s="15">
        <f>SUM(E31:E41)</f>
        <v>49.5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4.5</v>
      </c>
      <c r="D47" s="9">
        <v>4</v>
      </c>
      <c r="E47" s="9">
        <v>4.5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13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5</v>
      </c>
      <c r="D48" s="9">
        <v>5.5</v>
      </c>
      <c r="E48" s="9">
        <v>5.5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>
        <v>6</v>
      </c>
      <c r="D49" s="9">
        <v>4.5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15.5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6</v>
      </c>
      <c r="D50" s="9">
        <v>5.5</v>
      </c>
      <c r="E50" s="9">
        <v>6.5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6.5</v>
      </c>
      <c r="D51" s="9">
        <v>7</v>
      </c>
      <c r="E51" s="9">
        <v>6.5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5.5</v>
      </c>
      <c r="D52" s="9">
        <v>6.5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19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6.5</v>
      </c>
      <c r="D53" s="9">
        <v>5.5</v>
      </c>
      <c r="E53" s="9">
        <v>6.5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18.5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6</v>
      </c>
      <c r="D54" s="9">
        <v>5</v>
      </c>
      <c r="E54" s="9">
        <v>6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17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6</v>
      </c>
      <c r="D55" s="9">
        <v>6.5</v>
      </c>
      <c r="E55" s="9">
        <v>7.5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20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2.5</v>
      </c>
      <c r="D56" s="9">
        <v>1.5</v>
      </c>
      <c r="E56" s="9">
        <v>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9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54.5</v>
      </c>
      <c r="D58" s="9">
        <f>SUM(D47:D57)</f>
        <v>51.5</v>
      </c>
      <c r="E58" s="9">
        <f>SUM(E47:E57)</f>
        <v>60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opLeftCell="A19" workbookViewId="0">
      <selection activeCell="E57" sqref="E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 t="str">
        <f>Kilpailu!B14</f>
        <v>Tero</v>
      </c>
      <c r="C5" s="1" t="s">
        <v>37</v>
      </c>
      <c r="D5">
        <f>SUM(C26:G26)-LARGE(C26:G26,1)-SMALL(C26:G26,1)</f>
        <v>122.5</v>
      </c>
      <c r="E5">
        <f>Tulokset!D32</f>
        <v>471.15384615384613</v>
      </c>
    </row>
    <row r="6" spans="1:8">
      <c r="C6" s="1" t="s">
        <v>39</v>
      </c>
      <c r="D6">
        <f>SUM(C42:G42)-LARGE(C42:G42,1)-SMALL(C42:G42,1)</f>
        <v>127.5</v>
      </c>
      <c r="E6" s="23">
        <f>Tulokset!D52</f>
        <v>550.75593952483803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127</v>
      </c>
      <c r="E7" s="23">
        <f>Tulokset!D72</f>
        <v>502.97029702970298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377</v>
      </c>
      <c r="E9" s="24">
        <f>SUM(E5:E7)</f>
        <v>1524.8800827083871</v>
      </c>
    </row>
    <row r="10" spans="1:8">
      <c r="C10" s="1" t="s">
        <v>43</v>
      </c>
      <c r="D10" s="3">
        <f>SMALL(D5:D7,1)</f>
        <v>122.5</v>
      </c>
      <c r="E10" s="25">
        <f>SMALL(E5:E7,1)</f>
        <v>471.15384615384613</v>
      </c>
    </row>
    <row r="11" spans="1:8">
      <c r="C11" s="1" t="s">
        <v>44</v>
      </c>
      <c r="D11">
        <f>SUM(D5:D7)-D10</f>
        <v>254.5</v>
      </c>
      <c r="E11" s="23">
        <f>SUM(E5:E7)-E10</f>
        <v>1053.7262365545409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>
        <v>5.5</v>
      </c>
      <c r="D15" s="6">
        <v>2.5</v>
      </c>
      <c r="E15" s="6">
        <v>3.5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11.5</v>
      </c>
    </row>
    <row r="16" spans="1:8">
      <c r="A16" s="5" t="s">
        <v>22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>
        <v>5</v>
      </c>
      <c r="D16" s="6">
        <v>2.5</v>
      </c>
      <c r="E16" s="6">
        <v>4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11.5</v>
      </c>
    </row>
    <row r="17" spans="1:8">
      <c r="A17" s="5" t="s">
        <v>23</v>
      </c>
      <c r="B17" s="27" t="str">
        <f>IF(Kilpailu!$B$6 =Kilpailu!$A$79,Kilpailu!B32,IF(Kilpailu!$B$6 =Kilpailu!$A$80,Kilpailu!B47,IF(Kilpailu!$B$6 =Kilpailu!$A$81,Kilpailu!B62,"")))</f>
        <v>Diamond 3</v>
      </c>
      <c r="C17" s="6">
        <v>4</v>
      </c>
      <c r="D17" s="6">
        <v>3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11</v>
      </c>
    </row>
    <row r="18" spans="1:8">
      <c r="A18" s="5" t="s">
        <v>24</v>
      </c>
      <c r="B18" s="27" t="str">
        <f>IF(Kilpailu!$B$6 =Kilpailu!$A$79,Kilpailu!B33,IF(Kilpailu!$B$6 =Kilpailu!$A$80,Kilpailu!B48,IF(Kilpailu!$B$6 =Kilpailu!$A$81,Kilpailu!B63,"")))</f>
        <v>Cuban eight</v>
      </c>
      <c r="C18" s="6">
        <v>5.5</v>
      </c>
      <c r="D18" s="6">
        <v>3.5</v>
      </c>
      <c r="E18" s="6">
        <v>4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13</v>
      </c>
    </row>
    <row r="19" spans="1:8">
      <c r="A19" s="5" t="s">
        <v>25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>
        <v>4</v>
      </c>
      <c r="D19" s="6">
        <v>1.5</v>
      </c>
      <c r="E19" s="6">
        <v>4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9.5</v>
      </c>
    </row>
    <row r="20" spans="1:8">
      <c r="A20" s="5" t="s">
        <v>26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>
        <v>6</v>
      </c>
      <c r="D20" s="6">
        <v>5.5</v>
      </c>
      <c r="E20" s="6">
        <v>4.5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16</v>
      </c>
    </row>
    <row r="21" spans="1:8">
      <c r="A21" s="5" t="s">
        <v>27</v>
      </c>
      <c r="B21" s="27" t="str">
        <f>IF(Kilpailu!$B$6 =Kilpailu!$A$79,Kilpailu!B36,IF(Kilpailu!$B$6 =Kilpailu!$A$80,Kilpailu!B51,IF(Kilpailu!$B$6 =Kilpailu!$A$81,Kilpailu!B66,"")))</f>
        <v>Vertical candle</v>
      </c>
      <c r="C21" s="6">
        <v>5</v>
      </c>
      <c r="D21" s="6">
        <v>4</v>
      </c>
      <c r="E21" s="6">
        <v>4.5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13.5</v>
      </c>
    </row>
    <row r="22" spans="1:8">
      <c r="A22" s="5" t="s">
        <v>28</v>
      </c>
      <c r="B22" s="27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3.5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14.5</v>
      </c>
    </row>
    <row r="23" spans="1:8">
      <c r="A23" s="5" t="s">
        <v>29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>
        <v>4.5</v>
      </c>
      <c r="D23" s="6">
        <v>4</v>
      </c>
      <c r="E23" s="6">
        <v>3.5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12</v>
      </c>
    </row>
    <row r="24" spans="1:8">
      <c r="A24" s="5" t="s">
        <v>30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>
        <v>3</v>
      </c>
      <c r="D24" s="6">
        <v>2</v>
      </c>
      <c r="E24" s="6">
        <v>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10</v>
      </c>
    </row>
    <row r="25" spans="1:8">
      <c r="A25" s="5" t="s">
        <v>31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48.5</v>
      </c>
      <c r="D26" s="6">
        <f>SUM(D15:D25)</f>
        <v>32</v>
      </c>
      <c r="E26" s="6">
        <f>SUM(E15:E25)</f>
        <v>42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4.5</v>
      </c>
      <c r="D31" s="15">
        <v>4</v>
      </c>
      <c r="E31" s="15">
        <v>4.5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13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5.5</v>
      </c>
      <c r="D32" s="15">
        <v>5</v>
      </c>
      <c r="E32" s="15">
        <v>6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16.5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5</v>
      </c>
      <c r="D33" s="15">
        <v>5</v>
      </c>
      <c r="E33" s="15">
        <v>4.5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14.5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4</v>
      </c>
      <c r="D34" s="15">
        <v>3.5</v>
      </c>
      <c r="E34" s="15">
        <v>4.5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12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3</v>
      </c>
      <c r="D35" s="15">
        <v>1.5</v>
      </c>
      <c r="E35" s="15">
        <v>3.5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8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5</v>
      </c>
      <c r="D36" s="15">
        <v>3</v>
      </c>
      <c r="E36" s="15">
        <v>4.5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12.5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5.5</v>
      </c>
      <c r="D37" s="15">
        <v>5</v>
      </c>
      <c r="E37" s="15">
        <v>5.5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16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5</v>
      </c>
      <c r="D38" s="15">
        <v>5</v>
      </c>
      <c r="E38" s="15">
        <v>4.5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14.5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5</v>
      </c>
      <c r="D39" s="15">
        <v>6</v>
      </c>
      <c r="E39" s="15">
        <v>4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15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3</v>
      </c>
      <c r="D40" s="15">
        <v>1</v>
      </c>
      <c r="E40" s="15">
        <v>1.5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5.5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45.5</v>
      </c>
      <c r="D42" s="15">
        <f>SUM(D31:D41)</f>
        <v>39</v>
      </c>
      <c r="E42" s="15">
        <f>SUM(E31:E41)</f>
        <v>43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4.5</v>
      </c>
      <c r="D47" s="9">
        <v>4</v>
      </c>
      <c r="E47" s="9">
        <v>3.5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12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5.5</v>
      </c>
      <c r="D48" s="9">
        <v>5</v>
      </c>
      <c r="E48" s="9">
        <v>4.5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15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5.5</v>
      </c>
      <c r="D49" s="9">
        <v>5</v>
      </c>
      <c r="E49" s="9">
        <v>4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14.5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6.5</v>
      </c>
      <c r="D50" s="9">
        <v>5.5</v>
      </c>
      <c r="E50" s="9">
        <v>6.5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18.5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4.5</v>
      </c>
      <c r="D51" s="9">
        <v>3</v>
      </c>
      <c r="E51" s="9">
        <v>5.5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13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3.5</v>
      </c>
      <c r="D52" s="9">
        <v>1.5</v>
      </c>
      <c r="E52" s="9">
        <v>4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9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5</v>
      </c>
      <c r="D53" s="9">
        <v>4</v>
      </c>
      <c r="E53" s="9">
        <v>6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15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4</v>
      </c>
      <c r="D54" s="9">
        <v>3.5</v>
      </c>
      <c r="E54" s="9">
        <v>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12.5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3</v>
      </c>
      <c r="D55" s="9">
        <v>3.5</v>
      </c>
      <c r="E55" s="9">
        <v>3.5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10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3</v>
      </c>
      <c r="D56" s="9">
        <v>1.5</v>
      </c>
      <c r="E56" s="9">
        <v>3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7.5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45</v>
      </c>
      <c r="D58" s="9">
        <f>SUM(D47:D57)</f>
        <v>36.5</v>
      </c>
      <c r="E58" s="9">
        <f>SUM(E47:E57)</f>
        <v>45.5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workbookViewId="0">
      <selection activeCell="J1" sqref="J1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 t="str">
        <f>Kilpailu!B15</f>
        <v>Juho</v>
      </c>
      <c r="C5" s="1" t="s">
        <v>37</v>
      </c>
      <c r="D5">
        <f>SUM(C26:G26)-LARGE(C26:G26,1)-SMALL(C26:G26,1)</f>
        <v>219</v>
      </c>
      <c r="E5">
        <f>Tulokset!D33</f>
        <v>842.30769230769226</v>
      </c>
    </row>
    <row r="6" spans="1:8">
      <c r="C6" s="1" t="s">
        <v>39</v>
      </c>
      <c r="D6">
        <f>SUM(C42:G42)-LARGE(C42:G42,1)-SMALL(C42:G42,1)</f>
        <v>173.5</v>
      </c>
      <c r="E6" s="23">
        <f>Tulokset!D53</f>
        <v>749.46004319654423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229.5</v>
      </c>
      <c r="E7" s="23">
        <f>Tulokset!D73</f>
        <v>908.91089108910899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622</v>
      </c>
      <c r="E9" s="24">
        <f>SUM(E5:E7)</f>
        <v>2500.6786265933456</v>
      </c>
    </row>
    <row r="10" spans="1:8">
      <c r="C10" s="1" t="s">
        <v>43</v>
      </c>
      <c r="D10" s="3">
        <f>SMALL(D5:D7,1)</f>
        <v>173.5</v>
      </c>
      <c r="E10" s="25">
        <f>SMALL(E5:E7,1)</f>
        <v>749.46004319654423</v>
      </c>
    </row>
    <row r="11" spans="1:8">
      <c r="C11" s="1" t="s">
        <v>44</v>
      </c>
      <c r="D11">
        <f>SUM(D5:D7)-D10</f>
        <v>448.5</v>
      </c>
      <c r="E11" s="23">
        <f>SUM(E5:E7)-E10</f>
        <v>1751.2185833968015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7.5</v>
      </c>
      <c r="D15" s="6">
        <v>6.5</v>
      </c>
      <c r="E15" s="6">
        <v>6.5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20.5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7.5</v>
      </c>
      <c r="D16" s="6">
        <v>8</v>
      </c>
      <c r="E16" s="6">
        <v>7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22.5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>
        <v>7.5</v>
      </c>
      <c r="D17" s="6">
        <v>7</v>
      </c>
      <c r="E17" s="6">
        <v>6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20.5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8</v>
      </c>
      <c r="D18" s="6">
        <v>7</v>
      </c>
      <c r="E18" s="6">
        <v>7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22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7.5</v>
      </c>
      <c r="D19" s="6">
        <v>8.5</v>
      </c>
      <c r="E19" s="6">
        <v>7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23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7</v>
      </c>
      <c r="D20" s="6">
        <v>7.5</v>
      </c>
      <c r="E20" s="6">
        <v>7.5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22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8</v>
      </c>
      <c r="D21" s="6">
        <v>6.5</v>
      </c>
      <c r="E21" s="6">
        <v>8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22.5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7</v>
      </c>
      <c r="D22" s="6">
        <v>7</v>
      </c>
      <c r="E22" s="6">
        <v>7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21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8.5</v>
      </c>
      <c r="D23" s="6">
        <v>7</v>
      </c>
      <c r="E23" s="6">
        <v>7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22.5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8</v>
      </c>
      <c r="D24" s="6">
        <v>7.5</v>
      </c>
      <c r="E24" s="6">
        <v>7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22.5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76.5</v>
      </c>
      <c r="D26" s="6">
        <f>SUM(D15:D25)</f>
        <v>72.5</v>
      </c>
      <c r="E26" s="6">
        <f>SUM(E15:E25)</f>
        <v>70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8</v>
      </c>
      <c r="D31" s="15">
        <v>7</v>
      </c>
      <c r="E31" s="15">
        <v>7.5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22.5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7.5</v>
      </c>
      <c r="D32" s="15">
        <v>7</v>
      </c>
      <c r="E32" s="15">
        <v>8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22.5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7.5</v>
      </c>
      <c r="D33" s="15">
        <v>7.5</v>
      </c>
      <c r="E33" s="15">
        <v>8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23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7.5</v>
      </c>
      <c r="D34" s="15">
        <v>6.5</v>
      </c>
      <c r="E34" s="15">
        <v>8.5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22.5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7</v>
      </c>
      <c r="D35" s="15">
        <v>7.5</v>
      </c>
      <c r="E35" s="15">
        <v>8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22.5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7.5</v>
      </c>
      <c r="D36" s="15">
        <v>8.5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24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7</v>
      </c>
      <c r="D37" s="15">
        <v>8</v>
      </c>
      <c r="E37" s="15">
        <v>8.5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23.5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0</v>
      </c>
      <c r="D38" s="15">
        <v>0</v>
      </c>
      <c r="E38" s="15">
        <v>0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0</v>
      </c>
      <c r="D39" s="15">
        <v>0</v>
      </c>
      <c r="E39" s="15">
        <v>0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3</v>
      </c>
      <c r="D40" s="15">
        <v>5</v>
      </c>
      <c r="E40" s="15">
        <v>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13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55</v>
      </c>
      <c r="D42" s="15">
        <f>SUM(D31:D41)</f>
        <v>57</v>
      </c>
      <c r="E42" s="15">
        <f>SUM(E31:E41)</f>
        <v>61.5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8</v>
      </c>
      <c r="D47" s="9">
        <v>7.5</v>
      </c>
      <c r="E47" s="9">
        <v>7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22.5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7.5</v>
      </c>
      <c r="D48" s="9">
        <v>8.5</v>
      </c>
      <c r="E48" s="9">
        <v>8.5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24.5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>
        <v>8</v>
      </c>
      <c r="D49" s="9">
        <v>8</v>
      </c>
      <c r="E49" s="9">
        <v>8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24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8.5</v>
      </c>
      <c r="D50" s="9">
        <v>8.5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25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8</v>
      </c>
      <c r="D51" s="9">
        <v>8</v>
      </c>
      <c r="E51" s="9">
        <v>8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24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6.5</v>
      </c>
      <c r="D52" s="9">
        <v>7</v>
      </c>
      <c r="E52" s="9">
        <v>8.5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22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6.5</v>
      </c>
      <c r="D53" s="9">
        <v>7.5</v>
      </c>
      <c r="E53" s="9">
        <v>8.5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22.5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7.5</v>
      </c>
      <c r="D54" s="9">
        <v>8.5</v>
      </c>
      <c r="E54" s="9">
        <v>9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25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5.5</v>
      </c>
      <c r="D55" s="9">
        <v>5.5</v>
      </c>
      <c r="E55" s="9">
        <v>7.5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18.5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7.5</v>
      </c>
      <c r="D56" s="9">
        <v>5.5</v>
      </c>
      <c r="E56" s="9">
        <v>8.5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21.5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73.5</v>
      </c>
      <c r="D58" s="9">
        <f>SUM(D47:D57)</f>
        <v>74.5</v>
      </c>
      <c r="E58" s="9">
        <f>SUM(E47:E57)</f>
        <v>81.5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abSelected="1" topLeftCell="B20" workbookViewId="0">
      <selection activeCell="E57" sqref="E57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 t="str">
        <f>Kilpailu!B16</f>
        <v>Sami</v>
      </c>
      <c r="C5" s="1" t="s">
        <v>37</v>
      </c>
      <c r="D5">
        <f>SUM(C26:G26)-LARGE(C26:G26,1)-SMALL(C26:G26,1)</f>
        <v>137</v>
      </c>
      <c r="E5" s="14">
        <f>Tulokset!D34</f>
        <v>526.92307692307691</v>
      </c>
    </row>
    <row r="6" spans="1:8">
      <c r="C6" s="1" t="s">
        <v>39</v>
      </c>
      <c r="D6">
        <f>SUM(C42:G42)-LARGE(C42:G42,1)-SMALL(C42:G42,1)</f>
        <v>128.5</v>
      </c>
      <c r="E6" s="23">
        <f>Tulokset!D54</f>
        <v>555.07559395248381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147</v>
      </c>
      <c r="E7" s="23">
        <f>Tulokset!D74</f>
        <v>582.17821782178214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412.5</v>
      </c>
      <c r="E9" s="24">
        <f>SUM(E5:E7)</f>
        <v>1664.1768886973427</v>
      </c>
    </row>
    <row r="10" spans="1:8">
      <c r="C10" s="1" t="s">
        <v>43</v>
      </c>
      <c r="D10" s="3">
        <f>SMALL(D5:D7,1)</f>
        <v>128.5</v>
      </c>
      <c r="E10" s="25">
        <f>SMALL(E5:E7,1)</f>
        <v>526.92307692307691</v>
      </c>
    </row>
    <row r="11" spans="1:8">
      <c r="C11" s="1" t="s">
        <v>44</v>
      </c>
      <c r="D11">
        <f>SUM(D5:D7)-D10</f>
        <v>284</v>
      </c>
      <c r="E11" s="23">
        <f>SUM(E5:E7)-E10</f>
        <v>1137.2538117742658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>
        <v>4.5</v>
      </c>
      <c r="D15" s="6">
        <v>4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13.5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>
        <v>6</v>
      </c>
      <c r="D16" s="6">
        <v>5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>
        <v>5</v>
      </c>
      <c r="D17" s="6">
        <v>2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11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>
        <v>5</v>
      </c>
      <c r="D18" s="6">
        <v>4.5</v>
      </c>
      <c r="E18" s="6">
        <v>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14.5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>
        <v>4</v>
      </c>
      <c r="D19" s="6">
        <v>5</v>
      </c>
      <c r="E19" s="6">
        <v>3.5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12.5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>
        <v>6</v>
      </c>
      <c r="D20" s="6">
        <v>5</v>
      </c>
      <c r="E20" s="6">
        <v>5.5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16.5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>
        <v>4</v>
      </c>
      <c r="D21" s="6">
        <v>4</v>
      </c>
      <c r="E21" s="6">
        <v>4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12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>
        <v>6</v>
      </c>
      <c r="D22" s="6">
        <v>4</v>
      </c>
      <c r="E22" s="6">
        <v>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15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>
        <v>3.5</v>
      </c>
      <c r="D23" s="6">
        <v>3.5</v>
      </c>
      <c r="E23" s="6">
        <v>3.5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10.5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>
        <v>6</v>
      </c>
      <c r="D24" s="6">
        <v>3.5</v>
      </c>
      <c r="E24" s="6">
        <v>5</v>
      </c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14.5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50</v>
      </c>
      <c r="D26" s="6">
        <f>SUM(D15:D25)</f>
        <v>40.5</v>
      </c>
      <c r="E26" s="6">
        <f>SUM(E15:E25)</f>
        <v>46.5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>
        <v>3.5</v>
      </c>
      <c r="D31" s="15">
        <v>3</v>
      </c>
      <c r="E31" s="15">
        <v>3.5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10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>
        <v>3.5</v>
      </c>
      <c r="D32" s="15">
        <v>3</v>
      </c>
      <c r="E32" s="15">
        <v>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11.5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>
        <v>5</v>
      </c>
      <c r="D33" s="15">
        <v>3.5</v>
      </c>
      <c r="E33" s="15">
        <v>4.5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13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>
        <v>7</v>
      </c>
      <c r="D34" s="15">
        <v>3.5</v>
      </c>
      <c r="E34" s="15">
        <v>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15.5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>
        <v>4</v>
      </c>
      <c r="D35" s="15">
        <v>4</v>
      </c>
      <c r="E35" s="15">
        <v>5.5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13.5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>
        <v>4.5</v>
      </c>
      <c r="D36" s="15">
        <v>4</v>
      </c>
      <c r="E36" s="15">
        <v>5.5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14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>
        <v>4</v>
      </c>
      <c r="D37" s="15">
        <v>4.5</v>
      </c>
      <c r="E37" s="15">
        <v>5.5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14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>
        <v>5</v>
      </c>
      <c r="D38" s="15">
        <v>5</v>
      </c>
      <c r="E38" s="15">
        <v>5.5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15.5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>
        <v>2</v>
      </c>
      <c r="D39" s="15">
        <v>1.5</v>
      </c>
      <c r="E39" s="15">
        <v>3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6.5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>
        <v>4</v>
      </c>
      <c r="D40" s="15">
        <v>5.5</v>
      </c>
      <c r="E40" s="15">
        <v>5.5</v>
      </c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15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42.5</v>
      </c>
      <c r="D42" s="15">
        <f>SUM(D31:D41)</f>
        <v>37.5</v>
      </c>
      <c r="E42" s="15">
        <f>SUM(E31:E41)</f>
        <v>48.5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>
        <v>6.5</v>
      </c>
      <c r="D47" s="9">
        <v>4</v>
      </c>
      <c r="E47" s="9">
        <v>5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15.5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>
        <v>6</v>
      </c>
      <c r="D48" s="9">
        <v>5</v>
      </c>
      <c r="E48" s="9">
        <v>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>
        <v>5</v>
      </c>
      <c r="D49" s="9">
        <v>3.5</v>
      </c>
      <c r="E49" s="9">
        <v>4.5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13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>
        <v>2</v>
      </c>
      <c r="D50" s="9">
        <v>2.5</v>
      </c>
      <c r="E50" s="9">
        <v>2.5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7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>
        <v>5</v>
      </c>
      <c r="D51" s="9">
        <v>5</v>
      </c>
      <c r="E51" s="9">
        <v>4.5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14.5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>
        <v>4</v>
      </c>
      <c r="D52" s="9">
        <v>5</v>
      </c>
      <c r="E52" s="9">
        <v>6.5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15.5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>
        <v>4.5</v>
      </c>
      <c r="D53" s="9">
        <v>4</v>
      </c>
      <c r="E53" s="9">
        <v>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13.5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>
        <v>5</v>
      </c>
      <c r="D54" s="9">
        <v>5</v>
      </c>
      <c r="E54" s="9">
        <v>6.5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16.5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>
        <v>5</v>
      </c>
      <c r="D55" s="9">
        <v>4</v>
      </c>
      <c r="E55" s="9">
        <v>6.5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15.5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>
        <v>7</v>
      </c>
      <c r="D56" s="9">
        <v>5.5</v>
      </c>
      <c r="E56" s="9">
        <v>7.5</v>
      </c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20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50</v>
      </c>
      <c r="D58" s="9">
        <f>SUM(D47:D57)</f>
        <v>43.5</v>
      </c>
      <c r="E58" s="9">
        <f>SUM(E47:E57)</f>
        <v>53.5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5" workbookViewId="0">
      <selection activeCell="G47" sqref="G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>
        <f>Kilpailu!B17</f>
        <v>0</v>
      </c>
      <c r="C5" s="1" t="s">
        <v>37</v>
      </c>
      <c r="D5">
        <f>SUM(C26:G26)-LARGE(C26:G26,1)-SMALL(C26:G26,1)</f>
        <v>0</v>
      </c>
      <c r="E5">
        <f>Tulokset!D35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30" workbookViewId="0">
      <selection activeCell="G47" sqref="G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B5">
        <f>Kilpailu!B18</f>
        <v>0</v>
      </c>
      <c r="C5" s="1" t="s">
        <v>37</v>
      </c>
      <c r="D5">
        <f>SUM(C26:G26)-LARGE(C26:G26,1)-SMALL(C26:G26,1)</f>
        <v>0</v>
      </c>
      <c r="E5">
        <f>Tulokset!D36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0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0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0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0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0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0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0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0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>
        <v>0</v>
      </c>
      <c r="G40" s="15">
        <v>10</v>
      </c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100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0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0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0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0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0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0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0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0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0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>
        <v>0</v>
      </c>
      <c r="G56" s="9">
        <v>10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100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C5" s="1" t="s">
        <v>37</v>
      </c>
      <c r="D5">
        <f>SUM(C26:G26)-LARGE(C26:G26,1)-SMALL(C26:G26,1)</f>
        <v>0</v>
      </c>
      <c r="E5">
        <f>Tulokset!D37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C5" s="1" t="s">
        <v>37</v>
      </c>
      <c r="D5">
        <f>SUM(C26:G26)-LARGE(C26:G26,1)-SMALL(C26:G26,1)</f>
        <v>0</v>
      </c>
      <c r="E5">
        <f>Tulokset!D38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C5" s="1" t="s">
        <v>37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C5" s="1" t="s">
        <v>37</v>
      </c>
      <c r="D5">
        <f>SUM(C26:G26)-LARGE(C26:G26,1)-SMALL(C26:G26,1)</f>
        <v>0</v>
      </c>
      <c r="E5">
        <f>Tulokset!D40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C5" s="1" t="s">
        <v>37</v>
      </c>
      <c r="D5">
        <f>SUM(C26:G26)-LARGE(C26:G26,1)-SMALL(C26:G26,1)</f>
        <v>0</v>
      </c>
      <c r="E5">
        <f>Tulokset!D41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22</v>
      </c>
      <c r="B16" s="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23</v>
      </c>
      <c r="B17" s="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24</v>
      </c>
      <c r="B18" s="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25</v>
      </c>
      <c r="B19" s="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26</v>
      </c>
      <c r="B20" s="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27</v>
      </c>
      <c r="B21" s="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28</v>
      </c>
      <c r="B22" s="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29</v>
      </c>
      <c r="B23" s="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30</v>
      </c>
      <c r="B24" s="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31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41</v>
      </c>
      <c r="E4" s="1" t="s">
        <v>51</v>
      </c>
    </row>
    <row r="5" spans="1:8">
      <c r="A5" s="1" t="s">
        <v>38</v>
      </c>
      <c r="C5" s="1" t="s">
        <v>37</v>
      </c>
      <c r="D5">
        <f>SUM(C26:G26)-LARGE(C26:G26,1)-SMALL(C26:G26,1)</f>
        <v>0</v>
      </c>
      <c r="E5">
        <f>Tulokset!D42</f>
        <v>0</v>
      </c>
    </row>
    <row r="6" spans="1:8">
      <c r="C6" s="1" t="s">
        <v>39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17</v>
      </c>
      <c r="B7" t="str">
        <f>Kilpailu!B4</f>
        <v>Masku</v>
      </c>
      <c r="C7" s="1" t="s">
        <v>40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18</v>
      </c>
      <c r="B8" s="10">
        <f>Kilpailu!B5</f>
        <v>40705</v>
      </c>
    </row>
    <row r="9" spans="1:8">
      <c r="A9" s="1" t="s">
        <v>62</v>
      </c>
      <c r="B9" t="str">
        <f>Kilpailu!B6</f>
        <v>F3C-P</v>
      </c>
      <c r="C9" s="1" t="s">
        <v>42</v>
      </c>
      <c r="D9" s="2">
        <f>SUM(D5:D7)</f>
        <v>0</v>
      </c>
      <c r="E9" s="24">
        <f>SUM(E5:E7)</f>
        <v>0</v>
      </c>
    </row>
    <row r="10" spans="1:8">
      <c r="C10" s="1" t="s">
        <v>43</v>
      </c>
      <c r="D10" s="3">
        <f>SMALL(D5:D7,1)</f>
        <v>0</v>
      </c>
      <c r="E10" s="25">
        <f>SMALL(E5:E7,1)</f>
        <v>0</v>
      </c>
    </row>
    <row r="11" spans="1:8">
      <c r="C11" s="1" t="s">
        <v>44</v>
      </c>
      <c r="D11">
        <f>SUM(D5:D7)-D10</f>
        <v>0</v>
      </c>
      <c r="E11" s="23">
        <f>SUM(E5:E7)-E10</f>
        <v>0</v>
      </c>
    </row>
    <row r="14" spans="1:8">
      <c r="A14" s="5" t="s">
        <v>45</v>
      </c>
      <c r="B14" s="6"/>
      <c r="C14" s="5" t="s">
        <v>46</v>
      </c>
      <c r="D14" s="5" t="s">
        <v>47</v>
      </c>
      <c r="E14" s="5" t="s">
        <v>48</v>
      </c>
      <c r="F14" s="5" t="s">
        <v>49</v>
      </c>
      <c r="G14" s="5" t="s">
        <v>50</v>
      </c>
      <c r="H14" s="5" t="s">
        <v>52</v>
      </c>
    </row>
    <row r="15" spans="1:8">
      <c r="A15" s="5" t="s">
        <v>21</v>
      </c>
      <c r="B15" s="27" t="str">
        <f>IF(Kilpailu!$B$6 =Kilpailu!$A$79,Kilpailu!B30,IF(Kilpailu!$B$6 =Kilpailu!$A$80,Kilpailu!B45,IF(Kilpailu!$B$6 =Kilpailu!$A$81,Kilpailu!B60,"")))</f>
        <v>M with 2 half pirouettes on all side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22</v>
      </c>
      <c r="B16" s="27" t="str">
        <f>IF(Kilpailu!$B$6 =Kilpailu!$A$79,Kilpailu!B31,IF(Kilpailu!$B$6 =Kilpailu!$A$80,Kilpailu!B46,IF(Kilpailu!$B$6 =Kilpailu!$A$81,Kilpailu!B61,"")))</f>
        <v>Semicircle with pirouette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23</v>
      </c>
      <c r="B17" s="27" t="str">
        <f>IF(Kilpailu!$B$6 =Kilpailu!$A$79,Kilpailu!B32,IF(Kilpailu!$B$6 =Kilpailu!$A$80,Kilpailu!B47,IF(Kilpailu!$B$6 =Kilpailu!$A$81,Kilpailu!B62,"")))</f>
        <v>Diamond 3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24</v>
      </c>
      <c r="B18" s="27" t="str">
        <f>IF(Kilpailu!$B$6 =Kilpailu!$A$79,Kilpailu!B33,IF(Kilpailu!$B$6 =Kilpailu!$A$80,Kilpailu!B48,IF(Kilpailu!$B$6 =Kilpailu!$A$81,Kilpailu!B63,"")))</f>
        <v>Cuban eight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25</v>
      </c>
      <c r="B19" s="27" t="str">
        <f>IF(Kilpailu!$B$6 =Kilpailu!$A$79,Kilpailu!B34,IF(Kilpailu!$B$6 =Kilpailu!$A$80,Kilpailu!B49,IF(Kilpailu!$B$6 =Kilpailu!$A$81,Kilpailu!B64,"")))</f>
        <v>Pullpack with backward full roll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26</v>
      </c>
      <c r="B20" s="27" t="str">
        <f>IF(Kilpailu!$B$6 =Kilpailu!$A$79,Kilpailu!B35,IF(Kilpailu!$B$6 =Kilpailu!$A$80,Kilpailu!B50,IF(Kilpailu!$B$6 =Kilpailu!$A$81,Kilpailu!B65,"")))</f>
        <v>Cobra Roll with pushed flip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27</v>
      </c>
      <c r="B21" s="27" t="str">
        <f>IF(Kilpailu!$B$6 =Kilpailu!$A$79,Kilpailu!B36,IF(Kilpailu!$B$6 =Kilpailu!$A$80,Kilpailu!B51,IF(Kilpailu!$B$6 =Kilpailu!$A$81,Kilpailu!B66,"")))</f>
        <v>Vertical candle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28</v>
      </c>
      <c r="B22" s="27" t="str">
        <f>IF(Kilpailu!$B$6 =Kilpailu!$A$79,Kilpailu!B37,IF(Kilpailu!$B$6 =Kilpailu!$A$80,Kilpailu!B52,IF(Kilpailu!$B$6 =Kilpailu!$A$81,Kilpailu!B67,"")))</f>
        <v>Opposite 2 point rolls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29</v>
      </c>
      <c r="B23" s="27" t="str">
        <f>IF(Kilpailu!$B$6 =Kilpailu!$A$79,Kilpailu!B38,IF(Kilpailu!$B$6 =Kilpailu!$A$80,Kilpailu!B53,IF(Kilpailu!$B$6 =Kilpailu!$A$81,Kilpailu!B68,"")))</f>
        <v>Inside loop with pirouette on top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30</v>
      </c>
      <c r="B24" s="27" t="str">
        <f>IF(Kilpailu!$B$6 =Kilpailu!$A$79,Kilpailu!B39,IF(Kilpailu!$B$6 =Kilpailu!$A$80,Kilpailu!B54,IF(Kilpailu!$B$6 =Kilpailu!$A$81,Kilpailu!B69,"")))</f>
        <v>Autorotation with two 90º turns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31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53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70</v>
      </c>
      <c r="B30" s="15"/>
      <c r="C30" s="16" t="s">
        <v>46</v>
      </c>
      <c r="D30" s="16" t="s">
        <v>47</v>
      </c>
      <c r="E30" s="16" t="s">
        <v>48</v>
      </c>
      <c r="F30" s="16" t="s">
        <v>49</v>
      </c>
      <c r="G30" s="16" t="s">
        <v>50</v>
      </c>
      <c r="H30" s="16" t="s">
        <v>52</v>
      </c>
    </row>
    <row r="31" spans="1:8">
      <c r="A31" s="16" t="s">
        <v>21</v>
      </c>
      <c r="B31" s="51" t="str">
        <f>IF(Kilpailu!$B$6 =Kilpailu!$A$79,Kilpailu!B30,IF(Kilpailu!$B$6 =Kilpailu!$A$80,Kilpailu!B45,IF(Kilpailu!$B$6 =Kilpailu!$A$81,Kilpailu!B60,"")))</f>
        <v>M with 2 half pirouettes on all side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22</v>
      </c>
      <c r="B32" s="51" t="str">
        <f>IF(Kilpailu!$B$6 =Kilpailu!$A$79,Kilpailu!B31,IF(Kilpailu!$B$6 =Kilpailu!$A$80,Kilpailu!B46,IF(Kilpailu!$B$6 =Kilpailu!$A$81,Kilpailu!B61,"")))</f>
        <v>Semicircle with pirouette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23</v>
      </c>
      <c r="B33" s="51" t="str">
        <f>IF(Kilpailu!$B$6 =Kilpailu!$A$79,Kilpailu!B32,IF(Kilpailu!$B$6 =Kilpailu!$A$80,Kilpailu!B47,IF(Kilpailu!$B$6 =Kilpailu!$A$81,Kilpailu!B62,"")))</f>
        <v>Diamond 3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24</v>
      </c>
      <c r="B34" s="51" t="str">
        <f>IF(Kilpailu!$B$6 =Kilpailu!$A$79,Kilpailu!B33,IF(Kilpailu!$B$6 =Kilpailu!$A$80,Kilpailu!B48,IF(Kilpailu!$B$6 =Kilpailu!$A$81,Kilpailu!B63,"")))</f>
        <v>Cuban eight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25</v>
      </c>
      <c r="B35" s="51" t="str">
        <f>IF(Kilpailu!$B$6 =Kilpailu!$A$79,Kilpailu!B34,IF(Kilpailu!$B$6 =Kilpailu!$A$80,Kilpailu!B49,IF(Kilpailu!$B$6 =Kilpailu!$A$81,Kilpailu!B64,"")))</f>
        <v>Pullpack with backward full roll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26</v>
      </c>
      <c r="B36" s="51" t="str">
        <f>IF(Kilpailu!$B$6 =Kilpailu!$A$79,Kilpailu!B35,IF(Kilpailu!$B$6 =Kilpailu!$A$80,Kilpailu!B50,IF(Kilpailu!$B$6 =Kilpailu!$A$81,Kilpailu!B65,"")))</f>
        <v>Cobra Roll with pushed flip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27</v>
      </c>
      <c r="B37" s="51" t="str">
        <f>IF(Kilpailu!$B$6 =Kilpailu!$A$79,Kilpailu!B36,IF(Kilpailu!$B$6 =Kilpailu!$A$80,Kilpailu!B51,IF(Kilpailu!$B$6 =Kilpailu!$A$81,Kilpailu!B66,"")))</f>
        <v>Vertical candle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28</v>
      </c>
      <c r="B38" s="51" t="str">
        <f>IF(Kilpailu!$B$6 =Kilpailu!$A$79,Kilpailu!B37,IF(Kilpailu!$B$6 =Kilpailu!$A$80,Kilpailu!B52,IF(Kilpailu!$B$6 =Kilpailu!$A$81,Kilpailu!B67,"")))</f>
        <v>Opposite 2 point rolls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29</v>
      </c>
      <c r="B39" s="51" t="str">
        <f>IF(Kilpailu!$B$6 =Kilpailu!$A$79,Kilpailu!B38,IF(Kilpailu!$B$6 =Kilpailu!$A$80,Kilpailu!B53,IF(Kilpailu!$B$6 =Kilpailu!$A$81,Kilpailu!B68,"")))</f>
        <v>Inside loop with pirouette on top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30</v>
      </c>
      <c r="B40" s="51" t="str">
        <f>IF(Kilpailu!$B$6 =Kilpailu!$A$79,Kilpailu!B39,IF(Kilpailu!$B$6 =Kilpailu!$A$80,Kilpailu!B54,IF(Kilpailu!$B$6 =Kilpailu!$A$81,Kilpailu!B69,"")))</f>
        <v>Autorotation with two 90º turns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31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53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71</v>
      </c>
      <c r="B46" s="9"/>
      <c r="C46" s="8" t="s">
        <v>46</v>
      </c>
      <c r="D46" s="8" t="s">
        <v>47</v>
      </c>
      <c r="E46" s="8" t="s">
        <v>48</v>
      </c>
      <c r="F46" s="8" t="s">
        <v>49</v>
      </c>
      <c r="G46" s="8" t="s">
        <v>50</v>
      </c>
      <c r="H46" s="8" t="s">
        <v>52</v>
      </c>
    </row>
    <row r="47" spans="1:8">
      <c r="A47" s="8" t="s">
        <v>21</v>
      </c>
      <c r="B47" s="28" t="str">
        <f>IF(Kilpailu!$B$6 =Kilpailu!$A$79,Kilpailu!B30,IF(Kilpailu!$B$6 =Kilpailu!$A$80,Kilpailu!B45,IF(Kilpailu!$B$6 =Kilpailu!$A$81,Kilpailu!B60,"")))</f>
        <v>M with 2 half pirouettes on all side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22</v>
      </c>
      <c r="B48" s="28" t="str">
        <f>IF(Kilpailu!$B$6 =Kilpailu!$A$79,Kilpailu!B31,IF(Kilpailu!$B$6 =Kilpailu!$A$80,Kilpailu!B46,IF(Kilpailu!$B$6 =Kilpailu!$A$81,Kilpailu!B61,"")))</f>
        <v>Semicircle with pirouette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23</v>
      </c>
      <c r="B49" s="28" t="str">
        <f>IF(Kilpailu!$B$6 =Kilpailu!$A$79,Kilpailu!B32,IF(Kilpailu!$B$6 =Kilpailu!$A$80,Kilpailu!B47,IF(Kilpailu!$B$6 =Kilpailu!$A$81,Kilpailu!B62,"")))</f>
        <v>Diamond 3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24</v>
      </c>
      <c r="B50" s="28" t="str">
        <f>IF(Kilpailu!$B$6 =Kilpailu!$A$79,Kilpailu!B33,IF(Kilpailu!$B$6 =Kilpailu!$A$80,Kilpailu!B48,IF(Kilpailu!$B$6 =Kilpailu!$A$81,Kilpailu!B63,"")))</f>
        <v>Cuban eight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25</v>
      </c>
      <c r="B51" s="28" t="str">
        <f>IF(Kilpailu!$B$6 =Kilpailu!$A$79,Kilpailu!B34,IF(Kilpailu!$B$6 =Kilpailu!$A$80,Kilpailu!B49,IF(Kilpailu!$B$6 =Kilpailu!$A$81,Kilpailu!B64,"")))</f>
        <v>Pullpack with backward full roll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26</v>
      </c>
      <c r="B52" s="28" t="str">
        <f>IF(Kilpailu!$B$6 =Kilpailu!$A$79,Kilpailu!B35,IF(Kilpailu!$B$6 =Kilpailu!$A$80,Kilpailu!B50,IF(Kilpailu!$B$6 =Kilpailu!$A$81,Kilpailu!B65,"")))</f>
        <v>Cobra Roll with pushed flip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27</v>
      </c>
      <c r="B53" s="28" t="str">
        <f>IF(Kilpailu!$B$6 =Kilpailu!$A$79,Kilpailu!B36,IF(Kilpailu!$B$6 =Kilpailu!$A$80,Kilpailu!B51,IF(Kilpailu!$B$6 =Kilpailu!$A$81,Kilpailu!B66,"")))</f>
        <v>Vertical candle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28</v>
      </c>
      <c r="B54" s="28" t="str">
        <f>IF(Kilpailu!$B$6 =Kilpailu!$A$79,Kilpailu!B37,IF(Kilpailu!$B$6 =Kilpailu!$A$80,Kilpailu!B52,IF(Kilpailu!$B$6 =Kilpailu!$A$81,Kilpailu!B67,"")))</f>
        <v>Opposite 2 point rolls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29</v>
      </c>
      <c r="B55" s="28" t="str">
        <f>IF(Kilpailu!$B$6 =Kilpailu!$A$79,Kilpailu!B38,IF(Kilpailu!$B$6 =Kilpailu!$A$80,Kilpailu!B53,IF(Kilpailu!$B$6 =Kilpailu!$A$81,Kilpailu!B68,"")))</f>
        <v>Inside loop with pirouette on top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30</v>
      </c>
      <c r="B56" s="28" t="str">
        <f>IF(Kilpailu!$B$6 =Kilpailu!$A$79,Kilpailu!B39,IF(Kilpailu!$B$6 =Kilpailu!$A$80,Kilpailu!B54,IF(Kilpailu!$B$6 =Kilpailu!$A$81,Kilpailu!B69,"")))</f>
        <v>Autorotation with two 90º turns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31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53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sheetCalcPr fullCalcOnLoad="1"/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topLeftCell="A3" workbookViewId="0">
      <selection activeCell="F10" sqref="F10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38</v>
      </c>
      <c r="B1" s="33"/>
      <c r="C1" s="34" t="s">
        <v>78</v>
      </c>
      <c r="D1" s="33"/>
      <c r="E1" s="32" t="s">
        <v>79</v>
      </c>
    </row>
    <row r="2" spans="1:5" ht="16">
      <c r="A2" s="42">
        <f>Kilpailu!$B$5</f>
        <v>40705</v>
      </c>
      <c r="B2" s="43" t="str">
        <f>Kilpailu!$B$4</f>
        <v>Masku</v>
      </c>
      <c r="C2" s="33"/>
      <c r="D2" s="33"/>
      <c r="E2" s="33"/>
    </row>
    <row r="3" spans="1:5" ht="16">
      <c r="A3" s="46" t="s">
        <v>21</v>
      </c>
      <c r="B3" s="47" t="str">
        <f>IF(Kilpailu!$B$6 =Kilpailu!$A$79,Kilpailu!$B$30,IF(Kilpailu!$B$6 =Kilpailu!$A$80,Kilpailu!$B$45,IF(Kilpailu!$B$6 =Kilpailu!$A$81,Kilpailu!$B$60,"")))</f>
        <v>M with 2 half pirouettes on all side</v>
      </c>
      <c r="C3" s="48"/>
      <c r="D3" s="35"/>
      <c r="E3" s="33"/>
    </row>
    <row r="4" spans="1:5" ht="16">
      <c r="A4" s="46" t="s">
        <v>22</v>
      </c>
      <c r="B4" s="47" t="str">
        <f>IF(Kilpailu!$B$6 =Kilpailu!$A$79,Kilpailu!$B$31,IF(Kilpailu!$B$6 =Kilpailu!$A$80,Kilpailu!$B$46,IF(Kilpailu!$B$6 =Kilpailu!$A$81,Kilpailu!$B$61,"")))</f>
        <v>Semicircle with pirouette</v>
      </c>
      <c r="C4" s="48"/>
      <c r="D4" s="35"/>
      <c r="E4" s="33"/>
    </row>
    <row r="5" spans="1:5" ht="16">
      <c r="A5" s="46" t="s">
        <v>23</v>
      </c>
      <c r="B5" s="47" t="str">
        <f>IF(Kilpailu!$B$6 =Kilpailu!$A$79,Kilpailu!$B$32,IF(Kilpailu!$B$6 =Kilpailu!$A$80,Kilpailu!$B$47,IF(Kilpailu!$B$6 =Kilpailu!$A$81,Kilpailu!$B$62,"")))</f>
        <v>Diamond 3</v>
      </c>
      <c r="C5" s="48"/>
      <c r="D5" s="35"/>
      <c r="E5" s="33"/>
    </row>
    <row r="6" spans="1:5" ht="16">
      <c r="A6" s="46" t="s">
        <v>24</v>
      </c>
      <c r="B6" s="47" t="str">
        <f>IF(Kilpailu!$B$6 =Kilpailu!$A$79,Kilpailu!$B$33,IF(Kilpailu!$B$6 =Kilpailu!$A$80,Kilpailu!$B$48,IF(Kilpailu!$B$6 =Kilpailu!$A$81,Kilpailu!$B$63,"")))</f>
        <v>Cuban eight</v>
      </c>
      <c r="C6" s="48"/>
      <c r="D6" s="35"/>
      <c r="E6" s="33"/>
    </row>
    <row r="7" spans="1:5" ht="16">
      <c r="A7" s="46" t="s">
        <v>25</v>
      </c>
      <c r="B7" s="47" t="str">
        <f>IF(Kilpailu!$B$6 =Kilpailu!$A$79,Kilpailu!$B$34,IF(Kilpailu!$B$6 =Kilpailu!$A$80,Kilpailu!$B$49,IF(Kilpailu!$B$6 =Kilpailu!$A$81,Kilpailu!$B$64,"")))</f>
        <v>Pullpack with backward full roll</v>
      </c>
      <c r="C7" s="48"/>
      <c r="D7" s="35"/>
      <c r="E7" s="33"/>
    </row>
    <row r="8" spans="1:5" ht="16">
      <c r="A8" s="46" t="s">
        <v>26</v>
      </c>
      <c r="B8" s="47" t="str">
        <f>IF(Kilpailu!$B$6 =Kilpailu!$A$79,Kilpailu!$B$35,IF(Kilpailu!$B$6 =Kilpailu!$A$80,Kilpailu!$B$50,IF(Kilpailu!$B$6 =Kilpailu!$A$81,Kilpailu!$B$65,"")))</f>
        <v>Cobra Roll with pushed flip</v>
      </c>
      <c r="C8" s="48"/>
      <c r="D8" s="35"/>
      <c r="E8" s="33"/>
    </row>
    <row r="9" spans="1:5" ht="16">
      <c r="A9" s="46" t="s">
        <v>27</v>
      </c>
      <c r="B9" s="47" t="str">
        <f>IF(Kilpailu!$B$6 =Kilpailu!$A$79,Kilpailu!$B$36,IF(Kilpailu!$B$6 =Kilpailu!$A$80,Kilpailu!$B$51,IF(Kilpailu!$B$6 =Kilpailu!$A$81,Kilpailu!$B$66,"")))</f>
        <v>Vertical candle</v>
      </c>
      <c r="C9" s="48"/>
      <c r="D9" s="35"/>
      <c r="E9" s="33"/>
    </row>
    <row r="10" spans="1:5" ht="16">
      <c r="A10" s="46" t="s">
        <v>28</v>
      </c>
      <c r="B10" s="47" t="str">
        <f>IF(Kilpailu!$B$6 =Kilpailu!$A$79,Kilpailu!$B$37,IF(Kilpailu!$B$6 =Kilpailu!$A$80,Kilpailu!$B$52,IF(Kilpailu!$B$6 =Kilpailu!$A$81,Kilpailu!$B$67,"")))</f>
        <v>Opposite 2 point rolls</v>
      </c>
      <c r="C10" s="48"/>
      <c r="D10" s="35"/>
      <c r="E10" s="33"/>
    </row>
    <row r="11" spans="1:5" ht="16">
      <c r="A11" s="46" t="s">
        <v>29</v>
      </c>
      <c r="B11" s="47" t="str">
        <f>IF(Kilpailu!$B$6 =Kilpailu!$A$79,Kilpailu!$B$38,IF(Kilpailu!$B$6 =Kilpailu!$A$80,Kilpailu!$B$53,IF(Kilpailu!$B$6 =Kilpailu!$A$81,Kilpailu!$B$68,"")))</f>
        <v>Inside loop with pirouette on top</v>
      </c>
      <c r="C11" s="48"/>
      <c r="D11" s="35"/>
      <c r="E11" s="33"/>
    </row>
    <row r="12" spans="1:5" ht="16">
      <c r="A12" s="46" t="s">
        <v>30</v>
      </c>
      <c r="B12" s="47" t="str">
        <f>IF(Kilpailu!$B$6 =Kilpailu!$A$79,Kilpailu!$B$39,IF(Kilpailu!$B$6 =Kilpailu!$A$80,Kilpailu!$B$54,IF(Kilpailu!$B$6 =Kilpailu!$A$81,Kilpailu!$B$69,"")))</f>
        <v>Autorotation with two 90º turns</v>
      </c>
      <c r="C12" s="48"/>
      <c r="D12" s="35"/>
      <c r="E12" s="33"/>
    </row>
    <row r="13" spans="1:5" ht="16">
      <c r="A13" s="46" t="s">
        <v>31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38</v>
      </c>
      <c r="B16" s="33"/>
      <c r="C16" s="34" t="s">
        <v>78</v>
      </c>
      <c r="D16" s="33"/>
      <c r="E16" s="36" t="s">
        <v>80</v>
      </c>
    </row>
    <row r="17" spans="1:5" ht="16">
      <c r="A17" s="42">
        <f>Kilpailu!$B$5</f>
        <v>40705</v>
      </c>
      <c r="B17" s="43" t="str">
        <f>Kilpailu!$B$4</f>
        <v>Masku</v>
      </c>
      <c r="C17" s="33"/>
      <c r="D17" s="33"/>
      <c r="E17" s="33"/>
    </row>
    <row r="18" spans="1:5" ht="16">
      <c r="A18" s="46" t="s">
        <v>21</v>
      </c>
      <c r="B18" s="47" t="str">
        <f>IF(Kilpailu!$B$6 =Kilpailu!$A$79,Kilpailu!$B$30,IF(Kilpailu!$B$6 =Kilpailu!$A$80,Kilpailu!$B$45,IF(Kilpailu!$B$6 =Kilpailu!$A$81,Kilpailu!$B$60,"")))</f>
        <v>M with 2 half pirouettes on all side</v>
      </c>
      <c r="C18" s="48"/>
      <c r="D18" s="35"/>
      <c r="E18" s="33"/>
    </row>
    <row r="19" spans="1:5" ht="16">
      <c r="A19" s="46" t="s">
        <v>22</v>
      </c>
      <c r="B19" s="47" t="str">
        <f>IF(Kilpailu!$B$6 =Kilpailu!$A$79,Kilpailu!$B$31,IF(Kilpailu!$B$6 =Kilpailu!$A$80,Kilpailu!$B$46,IF(Kilpailu!$B$6 =Kilpailu!$A$81,Kilpailu!$B$61,"")))</f>
        <v>Semicircle with pirouette</v>
      </c>
      <c r="C19" s="48"/>
      <c r="D19" s="35"/>
      <c r="E19" s="33"/>
    </row>
    <row r="20" spans="1:5" ht="16">
      <c r="A20" s="46" t="s">
        <v>23</v>
      </c>
      <c r="B20" s="47" t="str">
        <f>IF(Kilpailu!$B$6 =Kilpailu!$A$79,Kilpailu!$B$32,IF(Kilpailu!$B$6 =Kilpailu!$A$80,Kilpailu!$B$47,IF(Kilpailu!$B$6 =Kilpailu!$A$81,Kilpailu!$B$62,"")))</f>
        <v>Diamond 3</v>
      </c>
      <c r="C20" s="48"/>
      <c r="D20" s="35"/>
      <c r="E20" s="33"/>
    </row>
    <row r="21" spans="1:5" ht="16">
      <c r="A21" s="46" t="s">
        <v>24</v>
      </c>
      <c r="B21" s="47" t="str">
        <f>IF(Kilpailu!$B$6 =Kilpailu!$A$79,Kilpailu!$B$33,IF(Kilpailu!$B$6 =Kilpailu!$A$80,Kilpailu!$B$48,IF(Kilpailu!$B$6 =Kilpailu!$A$81,Kilpailu!$B$63,"")))</f>
        <v>Cuban eight</v>
      </c>
      <c r="C21" s="48"/>
      <c r="D21" s="35"/>
      <c r="E21" s="33"/>
    </row>
    <row r="22" spans="1:5" ht="16">
      <c r="A22" s="46" t="s">
        <v>25</v>
      </c>
      <c r="B22" s="47" t="str">
        <f>IF(Kilpailu!$B$6 =Kilpailu!$A$79,Kilpailu!$B$34,IF(Kilpailu!$B$6 =Kilpailu!$A$80,Kilpailu!$B$49,IF(Kilpailu!$B$6 =Kilpailu!$A$81,Kilpailu!$B$64,"")))</f>
        <v>Pullpack with backward full roll</v>
      </c>
      <c r="C22" s="48"/>
      <c r="D22" s="35"/>
      <c r="E22" s="33"/>
    </row>
    <row r="23" spans="1:5" ht="16">
      <c r="A23" s="46" t="s">
        <v>26</v>
      </c>
      <c r="B23" s="47" t="str">
        <f>IF(Kilpailu!$B$6 =Kilpailu!$A$79,Kilpailu!$B$35,IF(Kilpailu!$B$6 =Kilpailu!$A$80,Kilpailu!$B$50,IF(Kilpailu!$B$6 =Kilpailu!$A$81,Kilpailu!$B$65,"")))</f>
        <v>Cobra Roll with pushed flip</v>
      </c>
      <c r="C23" s="48"/>
      <c r="D23" s="35"/>
      <c r="E23" s="33"/>
    </row>
    <row r="24" spans="1:5" ht="16">
      <c r="A24" s="46" t="s">
        <v>27</v>
      </c>
      <c r="B24" s="47" t="str">
        <f>IF(Kilpailu!$B$6 =Kilpailu!$A$79,Kilpailu!$B$36,IF(Kilpailu!$B$6 =Kilpailu!$A$80,Kilpailu!$B$51,IF(Kilpailu!$B$6 =Kilpailu!$A$81,Kilpailu!$B$66,"")))</f>
        <v>Vertical candle</v>
      </c>
      <c r="C24" s="48"/>
      <c r="D24" s="35"/>
      <c r="E24" s="33"/>
    </row>
    <row r="25" spans="1:5" ht="16">
      <c r="A25" s="46" t="s">
        <v>28</v>
      </c>
      <c r="B25" s="47" t="str">
        <f>IF(Kilpailu!$B$6 =Kilpailu!$A$79,Kilpailu!$B$37,IF(Kilpailu!$B$6 =Kilpailu!$A$80,Kilpailu!$B$52,IF(Kilpailu!$B$6 =Kilpailu!$A$81,Kilpailu!$B$67,"")))</f>
        <v>Opposite 2 point rolls</v>
      </c>
      <c r="C25" s="48"/>
      <c r="D25" s="35"/>
      <c r="E25" s="33"/>
    </row>
    <row r="26" spans="1:5" ht="16">
      <c r="A26" s="46" t="s">
        <v>29</v>
      </c>
      <c r="B26" s="47" t="str">
        <f>IF(Kilpailu!$B$6 =Kilpailu!$A$79,Kilpailu!$B$38,IF(Kilpailu!$B$6 =Kilpailu!$A$80,Kilpailu!$B$53,IF(Kilpailu!$B$6 =Kilpailu!$A$81,Kilpailu!$B$68,"")))</f>
        <v>Inside loop with pirouette on top</v>
      </c>
      <c r="C26" s="48"/>
      <c r="D26" s="35"/>
      <c r="E26" s="33"/>
    </row>
    <row r="27" spans="1:5" ht="16">
      <c r="A27" s="46" t="s">
        <v>30</v>
      </c>
      <c r="B27" s="47" t="str">
        <f>IF(Kilpailu!$B$6 =Kilpailu!$A$79,Kilpailu!$B$39,IF(Kilpailu!$B$6 =Kilpailu!$A$80,Kilpailu!$B$54,IF(Kilpailu!$B$6 =Kilpailu!$A$81,Kilpailu!$B$69,"")))</f>
        <v>Autorotation with two 90º turns</v>
      </c>
      <c r="C27" s="48"/>
      <c r="D27" s="35"/>
      <c r="E27" s="33"/>
    </row>
    <row r="28" spans="1:5" ht="16">
      <c r="A28" s="46" t="s">
        <v>31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38</v>
      </c>
      <c r="B31" s="33"/>
      <c r="C31" s="41" t="s">
        <v>78</v>
      </c>
      <c r="D31" s="39"/>
      <c r="E31" s="36" t="s">
        <v>81</v>
      </c>
    </row>
    <row r="32" spans="1:5" ht="16">
      <c r="A32" s="42">
        <f>Kilpailu!$B$5</f>
        <v>40705</v>
      </c>
      <c r="B32" s="43" t="str">
        <f>Kilpailu!$B$4</f>
        <v>Masku</v>
      </c>
      <c r="C32" s="39"/>
      <c r="D32" s="39"/>
      <c r="E32" s="33"/>
    </row>
    <row r="33" spans="1:5" ht="16">
      <c r="A33" s="46" t="s">
        <v>21</v>
      </c>
      <c r="B33" s="47" t="str">
        <f>IF(Kilpailu!$B$6 =Kilpailu!$A$79,Kilpailu!$B$30,IF(Kilpailu!$B$6 =Kilpailu!$A$80,Kilpailu!$B$45,IF(Kilpailu!$B$6 =Kilpailu!$A$81,Kilpailu!$B$60,"")))</f>
        <v>M with 2 half pirouettes on all side</v>
      </c>
      <c r="C33" s="48"/>
      <c r="D33" s="35"/>
      <c r="E33" s="33"/>
    </row>
    <row r="34" spans="1:5" ht="16">
      <c r="A34" s="46" t="s">
        <v>22</v>
      </c>
      <c r="B34" s="47" t="str">
        <f>IF(Kilpailu!$B$6 =Kilpailu!$A$79,Kilpailu!$B$31,IF(Kilpailu!$B$6 =Kilpailu!$A$80,Kilpailu!$B$46,IF(Kilpailu!$B$6 =Kilpailu!$A$81,Kilpailu!$B$61,"")))</f>
        <v>Semicircle with pirouette</v>
      </c>
      <c r="C34" s="48"/>
      <c r="D34" s="35"/>
      <c r="E34" s="33"/>
    </row>
    <row r="35" spans="1:5" ht="16">
      <c r="A35" s="46" t="s">
        <v>23</v>
      </c>
      <c r="B35" s="47" t="str">
        <f>IF(Kilpailu!$B$6 =Kilpailu!$A$79,Kilpailu!$B$32,IF(Kilpailu!$B$6 =Kilpailu!$A$80,Kilpailu!$B$47,IF(Kilpailu!$B$6 =Kilpailu!$A$81,Kilpailu!$B$62,"")))</f>
        <v>Diamond 3</v>
      </c>
      <c r="C35" s="48"/>
      <c r="D35" s="35"/>
      <c r="E35" s="33"/>
    </row>
    <row r="36" spans="1:5" ht="16">
      <c r="A36" s="46" t="s">
        <v>24</v>
      </c>
      <c r="B36" s="47" t="str">
        <f>IF(Kilpailu!$B$6 =Kilpailu!$A$79,Kilpailu!$B$33,IF(Kilpailu!$B$6 =Kilpailu!$A$80,Kilpailu!$B$48,IF(Kilpailu!$B$6 =Kilpailu!$A$81,Kilpailu!$B$63,"")))</f>
        <v>Cuban eight</v>
      </c>
      <c r="C36" s="48"/>
      <c r="D36" s="35"/>
      <c r="E36" s="33"/>
    </row>
    <row r="37" spans="1:5" ht="16">
      <c r="A37" s="46" t="s">
        <v>25</v>
      </c>
      <c r="B37" s="47" t="str">
        <f>IF(Kilpailu!$B$6 =Kilpailu!$A$79,Kilpailu!$B$34,IF(Kilpailu!$B$6 =Kilpailu!$A$80,Kilpailu!$B$49,IF(Kilpailu!$B$6 =Kilpailu!$A$81,Kilpailu!$B$64,"")))</f>
        <v>Pullpack with backward full roll</v>
      </c>
      <c r="C37" s="48"/>
      <c r="D37" s="35"/>
      <c r="E37" s="33"/>
    </row>
    <row r="38" spans="1:5" ht="16">
      <c r="A38" s="46" t="s">
        <v>26</v>
      </c>
      <c r="B38" s="47" t="str">
        <f>IF(Kilpailu!$B$6 =Kilpailu!$A$79,Kilpailu!$B$35,IF(Kilpailu!$B$6 =Kilpailu!$A$80,Kilpailu!$B$50,IF(Kilpailu!$B$6 =Kilpailu!$A$81,Kilpailu!$B$65,"")))</f>
        <v>Cobra Roll with pushed flip</v>
      </c>
      <c r="C38" s="48"/>
      <c r="D38" s="35"/>
      <c r="E38" s="33"/>
    </row>
    <row r="39" spans="1:5" ht="16">
      <c r="A39" s="46" t="s">
        <v>27</v>
      </c>
      <c r="B39" s="47" t="str">
        <f>IF(Kilpailu!$B$6 =Kilpailu!$A$79,Kilpailu!$B$36,IF(Kilpailu!$B$6 =Kilpailu!$A$80,Kilpailu!$B$51,IF(Kilpailu!$B$6 =Kilpailu!$A$81,Kilpailu!$B$66,"")))</f>
        <v>Vertical candle</v>
      </c>
      <c r="C39" s="48"/>
      <c r="D39" s="35"/>
      <c r="E39" s="33"/>
    </row>
    <row r="40" spans="1:5" ht="16">
      <c r="A40" s="46" t="s">
        <v>28</v>
      </c>
      <c r="B40" s="47" t="str">
        <f>IF(Kilpailu!$B$6 =Kilpailu!$A$79,Kilpailu!$B$37,IF(Kilpailu!$B$6 =Kilpailu!$A$80,Kilpailu!$B$52,IF(Kilpailu!$B$6 =Kilpailu!$A$81,Kilpailu!$B$67,"")))</f>
        <v>Opposite 2 point rolls</v>
      </c>
      <c r="C40" s="48"/>
      <c r="D40" s="35"/>
      <c r="E40" s="33"/>
    </row>
    <row r="41" spans="1:5" ht="16">
      <c r="A41" s="46" t="s">
        <v>29</v>
      </c>
      <c r="B41" s="47" t="str">
        <f>IF(Kilpailu!$B$6 =Kilpailu!$A$79,Kilpailu!$B$38,IF(Kilpailu!$B$6 =Kilpailu!$A$80,Kilpailu!$B$53,IF(Kilpailu!$B$6 =Kilpailu!$A$81,Kilpailu!$B$68,"")))</f>
        <v>Inside loop with pirouette on top</v>
      </c>
      <c r="C41" s="48"/>
      <c r="D41" s="35"/>
      <c r="E41" s="33"/>
    </row>
    <row r="42" spans="1:5" ht="16">
      <c r="A42" s="46" t="s">
        <v>30</v>
      </c>
      <c r="B42" s="47" t="str">
        <f>IF(Kilpailu!$B$6 =Kilpailu!$A$79,Kilpailu!$B$39,IF(Kilpailu!$B$6 =Kilpailu!$A$80,Kilpailu!$B$54,IF(Kilpailu!$B$6 =Kilpailu!$A$81,Kilpailu!$B$69,"")))</f>
        <v>Autorotation with two 90º turns</v>
      </c>
      <c r="C42" s="48"/>
      <c r="D42" s="35"/>
      <c r="E42" s="33"/>
    </row>
    <row r="43" spans="1:5" ht="16">
      <c r="A43" s="46" t="s">
        <v>31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2010-08-06T20:37:29Z</cp:lastPrinted>
  <dcterms:created xsi:type="dcterms:W3CDTF">2008-06-05T19:52:34Z</dcterms:created>
  <dcterms:modified xsi:type="dcterms:W3CDTF">2011-06-11T15:11:21Z</dcterms:modified>
</cp:coreProperties>
</file>