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8000" yWindow="460" windowWidth="23420" windowHeight="1384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5"/>
  <c r="E6"/>
  <c r="E7"/>
  <c r="E10"/>
  <c r="E11"/>
  <c r="E9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5"/>
  <c r="E6"/>
  <c r="E7"/>
  <c r="E10"/>
  <c r="E11"/>
  <c r="E9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5"/>
  <c r="E6"/>
  <c r="E7"/>
  <c r="E9"/>
  <c r="E10"/>
  <c r="E11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5"/>
  <c r="E6"/>
  <c r="E7"/>
  <c r="E9"/>
  <c r="E10"/>
  <c r="E11"/>
  <c r="G26" i="5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F26"/>
  <c r="E26"/>
  <c r="D26"/>
  <c r="C26"/>
  <c r="B9"/>
  <c r="B7"/>
  <c r="B8"/>
  <c r="D7"/>
  <c r="D6"/>
  <c r="D5"/>
  <c r="D9"/>
  <c r="D10"/>
  <c r="D11"/>
  <c r="E5"/>
  <c r="E6"/>
  <c r="E7"/>
  <c r="E9"/>
  <c r="E10"/>
  <c r="E11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5"/>
  <c r="E6"/>
  <c r="E7"/>
  <c r="E10"/>
  <c r="E11"/>
  <c r="E9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76"/>
  <c r="C75"/>
  <c r="C56"/>
  <c r="C55"/>
  <c r="C48"/>
  <c r="C49"/>
  <c r="C50"/>
  <c r="C51"/>
  <c r="C52"/>
  <c r="C53"/>
  <c r="C54"/>
  <c r="D56"/>
  <c r="D55"/>
  <c r="D54"/>
  <c r="C16"/>
  <c r="C15"/>
  <c r="C74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68"/>
  <c r="C69"/>
  <c r="C70"/>
  <c r="C71"/>
  <c r="C72"/>
  <c r="C73"/>
  <c r="C77"/>
  <c r="C78"/>
  <c r="C79"/>
  <c r="C80"/>
  <c r="C81"/>
  <c r="C82"/>
  <c r="D74"/>
  <c r="D73"/>
  <c r="C34"/>
  <c r="C3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C6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C60"/>
  <c r="C59"/>
  <c r="E79"/>
  <c r="E19"/>
  <c r="G79"/>
  <c r="I79"/>
  <c r="I19"/>
  <c r="H39"/>
  <c r="H19"/>
  <c r="F39"/>
  <c r="F19"/>
  <c r="C39"/>
  <c r="C19"/>
  <c r="C58"/>
  <c r="H18"/>
  <c r="E78"/>
  <c r="G78"/>
  <c r="G18"/>
  <c r="I78"/>
  <c r="I18"/>
  <c r="E38"/>
  <c r="C57"/>
  <c r="E77"/>
  <c r="G77"/>
  <c r="I77"/>
  <c r="H37"/>
  <c r="H17"/>
  <c r="F37"/>
  <c r="F17"/>
  <c r="C37"/>
  <c r="C17"/>
  <c r="E16"/>
  <c r="G16"/>
  <c r="I16"/>
  <c r="F16"/>
  <c r="H16"/>
  <c r="C36"/>
  <c r="E15"/>
  <c r="G15"/>
  <c r="I15"/>
  <c r="H35"/>
  <c r="H15"/>
  <c r="F35"/>
  <c r="F15"/>
  <c r="C35"/>
  <c r="G14"/>
  <c r="E34"/>
  <c r="E14"/>
  <c r="F14"/>
  <c r="H14"/>
  <c r="H33"/>
  <c r="D4"/>
  <c r="C61"/>
  <c r="C41"/>
  <c r="I14"/>
  <c r="G21"/>
  <c r="F18"/>
  <c r="I32"/>
  <c r="E51"/>
  <c r="E18"/>
  <c r="C20"/>
  <c r="I9"/>
  <c r="H9"/>
  <c r="G9"/>
  <c r="F9"/>
  <c r="E9"/>
  <c r="F12"/>
  <c r="C31"/>
  <c r="E11"/>
  <c r="C30"/>
  <c r="C29"/>
  <c r="C18"/>
  <c r="E21"/>
  <c r="F10"/>
  <c r="C21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49"/>
  <c r="D59"/>
  <c r="J59"/>
  <c r="J53"/>
  <c r="J61"/>
  <c r="D48"/>
  <c r="D50"/>
  <c r="J52"/>
  <c r="J55"/>
  <c r="D53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22"/>
  <c r="D21"/>
  <c r="D19"/>
  <c r="D20"/>
  <c r="D17"/>
  <c r="D16"/>
  <c r="D15"/>
  <c r="D14"/>
  <c r="D9"/>
  <c r="D10"/>
  <c r="D11"/>
  <c r="D12"/>
  <c r="D13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<sst xmlns="http://schemas.openxmlformats.org/spreadsheetml/2006/main" count="1440" uniqueCount="110">
  <si>
    <t>Timo</t>
    <phoneticPr fontId="5" type="noConversion"/>
  </si>
  <si>
    <t>Markus</t>
    <phoneticPr fontId="5" type="noConversion"/>
  </si>
  <si>
    <t>Anssi</t>
    <phoneticPr fontId="5" type="noConversion"/>
  </si>
  <si>
    <t>Olli-Pekka</t>
  </si>
  <si>
    <t>Olli-Pekka</t>
    <phoneticPr fontId="5" type="noConversion"/>
  </si>
  <si>
    <t>Juho</t>
    <phoneticPr fontId="5" type="noConversion"/>
  </si>
  <si>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</si>
  <si>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</si>
  <si>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</si>
  <si>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</si>
  <si>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</si>
  <si>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</si>
  <si>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</si>
  <si>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</si>
  <si>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</si>
  <si>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</si>
  <si>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</si>
  <si>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</si>
  <si>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</si>
  <si>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</si>
  <si>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</si>
  <si>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</si>
  <si>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</si>
  <si>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</si>
  <si>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</si>
  <si>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</si>
  <si>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</si>
  <si>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</si>
  <si>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</si>
  <si>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</si>
  <si>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</si>
  <si>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</si>
  <si>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</si>
  <si>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</si>
  <si>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</si>
  <si>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</si>
  <si>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</si>
  <si>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</si>
  <si>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</si>
  <si>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</si>
  <si>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</si>
  <si>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</si>
  <si>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</si>
  <si>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</si>
  <si>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</si>
  <si>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</si>
  <si>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</si>
  <si>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</si>
  <si>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</si>
  <si>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</si>
  <si>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</si>
  <si>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</si>
  <si>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</si>
  <si>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</si>
  <si>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</si>
  <si>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</si>
  <si>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</si>
  <si>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</si>
  <si>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</si>
  <si>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</si>
  <si>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</si>
  <si>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</si>
  <si>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</si>
  <si>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</si>
  <si>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</si>
  <si>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</si>
  <si>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</si>
  <si>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</si>
  <si>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</si>
  <si>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</si>
  <si>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</si>
  <si>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</si>
  <si>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</si>
  <si>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</si>
  <si>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</si>
  <si>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</si>
  <si>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</si>
  <si>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</si>
  <si>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</si>
  <si>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</si>
  <si>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</si>
  <si>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</si>
  <si>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</si>
  <si>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</si>
  <si>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</si>
  <si>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</si>
  <si>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</si>
  <si>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</si>
  <si>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</si>
  <si>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</si>
  <si>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</si>
  <si>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</si>
  <si>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</si>
  <si>
    <t>F3C-P</t>
    <phoneticPr fontId="5" type="noConversion"/>
  </si>
  <si>
    <t>Tuomari 2</t>
    <phoneticPr fontId="5" type="noConversion"/>
  </si>
  <si>
    <t>Timo</t>
  </si>
  <si>
    <t>Jukka</t>
  </si>
  <si>
    <t>Markus</t>
  </si>
  <si>
    <t>Anssi</t>
  </si>
  <si>
    <t>Ari</t>
  </si>
  <si>
    <t>Juho</t>
  </si>
  <si>
    <t>Sami</t>
  </si>
  <si>
    <t>M kahdella 180 piruetilla</t>
    <phoneticPr fontId="5" type="noConversion"/>
  </si>
  <si>
    <t>Salmiakki 360 piruetilla</t>
    <phoneticPr fontId="5" type="noConversion"/>
  </si>
  <si>
    <t>Vesivehmaa</t>
    <phoneticPr fontId="5" type="noConversion"/>
  </si>
  <si>
    <t>Tero</t>
  </si>
  <si>
    <t>Tero</t>
    <phoneticPr fontId="5" type="noConversion"/>
  </si>
  <si>
    <t>Ari</t>
    <phoneticPr fontId="5" type="noConversion"/>
  </si>
  <si>
    <t>Jukka</t>
    <phoneticPr fontId="5" type="noConversion"/>
  </si>
  <si>
    <t>Sami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</si>
</sst>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6" fillId="5" borderId="3" xfId="0" applyFont="1" applyFill="1" applyBorder="1"/>
    <xf numFmtId="1" fontId="6" fillId="6" borderId="3" xfId="0" applyNumberFormat="1" applyFont="1" applyFill="1" applyBorder="1"/>
    <xf numFmtId="0" fontId="0" fillId="0" borderId="0" xfId="0" applyFill="1" applyBorder="1"/>
    <xf numFmtId="0" fontId="0" fillId="7" borderId="3" xfId="0" applyNumberFormat="1" applyFill="1" applyBorder="1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topLeftCell="A15" workbookViewId="0">
      <selection activeCell="D16" sqref="D16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16</v>
      </c>
      <c r="B4" s="49" t="s">
        <v>104</v>
      </c>
    </row>
    <row r="5" spans="1:8">
      <c r="A5" s="1" t="s">
        <v>17</v>
      </c>
      <c r="B5" s="10">
        <v>40397</v>
      </c>
    </row>
    <row r="6" spans="1:8">
      <c r="A6" s="1" t="s">
        <v>61</v>
      </c>
      <c r="B6" t="s">
        <v>92</v>
      </c>
    </row>
    <row r="8" spans="1:8">
      <c r="A8" s="54" t="s">
        <v>19</v>
      </c>
      <c r="B8" s="54"/>
      <c r="D8" s="54" t="s">
        <v>63</v>
      </c>
      <c r="E8" s="54"/>
    </row>
    <row r="9" spans="1:8">
      <c r="B9" s="1" t="s">
        <v>35</v>
      </c>
      <c r="C9" s="4"/>
      <c r="D9" s="1" t="s">
        <v>64</v>
      </c>
      <c r="E9" s="1"/>
      <c r="F9" s="1" t="s">
        <v>65</v>
      </c>
      <c r="H9" s="1" t="s">
        <v>66</v>
      </c>
    </row>
    <row r="10" spans="1:8">
      <c r="A10" s="1" t="s">
        <v>20</v>
      </c>
      <c r="B10" s="49" t="s">
        <v>106</v>
      </c>
    </row>
    <row r="11" spans="1:8">
      <c r="A11" s="1" t="s">
        <v>21</v>
      </c>
      <c r="B11" s="49" t="s">
        <v>107</v>
      </c>
    </row>
    <row r="12" spans="1:8">
      <c r="A12" s="1" t="s">
        <v>22</v>
      </c>
      <c r="B12" s="49" t="s">
        <v>108</v>
      </c>
    </row>
    <row r="13" spans="1:8">
      <c r="A13" s="1" t="s">
        <v>23</v>
      </c>
      <c r="B13" s="49" t="s">
        <v>109</v>
      </c>
    </row>
    <row r="14" spans="1:8">
      <c r="A14" s="1" t="s">
        <v>24</v>
      </c>
      <c r="B14" s="49" t="s">
        <v>0</v>
      </c>
    </row>
    <row r="15" spans="1:8">
      <c r="A15" s="1" t="s">
        <v>25</v>
      </c>
      <c r="B15" s="49" t="s">
        <v>1</v>
      </c>
    </row>
    <row r="16" spans="1:8">
      <c r="A16" s="1" t="s">
        <v>26</v>
      </c>
      <c r="B16" s="49" t="s">
        <v>2</v>
      </c>
    </row>
    <row r="17" spans="1:3">
      <c r="A17" s="1" t="s">
        <v>27</v>
      </c>
      <c r="B17" s="49" t="s">
        <v>4</v>
      </c>
    </row>
    <row r="18" spans="1:3">
      <c r="A18" s="1" t="s">
        <v>28</v>
      </c>
      <c r="B18" s="49" t="s">
        <v>5</v>
      </c>
    </row>
    <row r="19" spans="1:3">
      <c r="A19" s="1" t="s">
        <v>29</v>
      </c>
    </row>
    <row r="20" spans="1:3">
      <c r="A20" s="1" t="s">
        <v>30</v>
      </c>
    </row>
    <row r="21" spans="1:3">
      <c r="A21" s="1" t="s">
        <v>31</v>
      </c>
    </row>
    <row r="22" spans="1:3">
      <c r="A22" s="1" t="s">
        <v>32</v>
      </c>
    </row>
    <row r="23" spans="1:3">
      <c r="A23" s="1" t="s">
        <v>33</v>
      </c>
    </row>
    <row r="24" spans="1:3">
      <c r="A24" s="1" t="s">
        <v>34</v>
      </c>
    </row>
    <row r="28" spans="1:3">
      <c r="A28" s="1" t="s">
        <v>61</v>
      </c>
      <c r="B28" s="44" t="s">
        <v>81</v>
      </c>
    </row>
    <row r="29" spans="1:3">
      <c r="A29" s="1"/>
      <c r="B29" s="1" t="s">
        <v>62</v>
      </c>
      <c r="C29" s="1" t="s">
        <v>60</v>
      </c>
    </row>
    <row r="30" spans="1:3">
      <c r="A30" s="1" t="s">
        <v>20</v>
      </c>
      <c r="B30" s="44" t="s">
        <v>82</v>
      </c>
      <c r="C30">
        <v>1</v>
      </c>
    </row>
    <row r="31" spans="1:3">
      <c r="A31" s="1" t="s">
        <v>21</v>
      </c>
      <c r="B31" s="44" t="s">
        <v>83</v>
      </c>
      <c r="C31">
        <v>1</v>
      </c>
    </row>
    <row r="32" spans="1:3">
      <c r="A32" s="1" t="s">
        <v>22</v>
      </c>
      <c r="B32" s="44" t="s">
        <v>84</v>
      </c>
      <c r="C32">
        <v>1</v>
      </c>
    </row>
    <row r="33" spans="1:3">
      <c r="A33" s="1" t="s">
        <v>23</v>
      </c>
      <c r="B33" s="44" t="s">
        <v>85</v>
      </c>
      <c r="C33">
        <v>1</v>
      </c>
    </row>
    <row r="34" spans="1:3">
      <c r="A34" s="1" t="s">
        <v>24</v>
      </c>
      <c r="B34" s="44" t="s">
        <v>86</v>
      </c>
      <c r="C34">
        <v>1</v>
      </c>
    </row>
    <row r="35" spans="1:3">
      <c r="A35" s="1" t="s">
        <v>25</v>
      </c>
      <c r="B35" s="44" t="s">
        <v>88</v>
      </c>
      <c r="C35">
        <v>1</v>
      </c>
    </row>
    <row r="36" spans="1:3">
      <c r="A36" s="1" t="s">
        <v>26</v>
      </c>
      <c r="B36" s="44" t="s">
        <v>87</v>
      </c>
      <c r="C36">
        <v>1</v>
      </c>
    </row>
    <row r="37" spans="1:3">
      <c r="A37" s="1" t="s">
        <v>27</v>
      </c>
      <c r="B37" s="44" t="s">
        <v>89</v>
      </c>
      <c r="C37">
        <v>1</v>
      </c>
    </row>
    <row r="38" spans="1:3">
      <c r="A38" s="1" t="s">
        <v>28</v>
      </c>
      <c r="B38" s="44" t="s">
        <v>90</v>
      </c>
      <c r="C38">
        <v>1</v>
      </c>
    </row>
    <row r="39" spans="1:3">
      <c r="A39" s="1" t="s">
        <v>29</v>
      </c>
      <c r="B39" s="44" t="s">
        <v>91</v>
      </c>
      <c r="C39">
        <v>1</v>
      </c>
    </row>
    <row r="40" spans="1:3">
      <c r="A40" s="1" t="s">
        <v>30</v>
      </c>
      <c r="B40" s="29" t="s">
        <v>53</v>
      </c>
      <c r="C40">
        <v>1</v>
      </c>
    </row>
    <row r="43" spans="1:3">
      <c r="A43" s="1" t="s">
        <v>61</v>
      </c>
      <c r="B43" t="s">
        <v>67</v>
      </c>
    </row>
    <row r="44" spans="1:3">
      <c r="A44" s="1"/>
      <c r="B44" s="1" t="s">
        <v>62</v>
      </c>
      <c r="C44" s="1" t="s">
        <v>60</v>
      </c>
    </row>
    <row r="45" spans="1:3">
      <c r="A45" s="1" t="s">
        <v>20</v>
      </c>
      <c r="B45" s="29" t="s">
        <v>102</v>
      </c>
      <c r="C45">
        <v>1</v>
      </c>
    </row>
    <row r="46" spans="1:3">
      <c r="A46" s="1" t="s">
        <v>21</v>
      </c>
      <c r="B46" s="29" t="s">
        <v>103</v>
      </c>
      <c r="C46">
        <v>1</v>
      </c>
    </row>
    <row r="47" spans="1:3">
      <c r="A47" s="1" t="s">
        <v>22</v>
      </c>
      <c r="B47" s="29" t="s">
        <v>6</v>
      </c>
      <c r="C47">
        <v>1</v>
      </c>
    </row>
    <row r="48" spans="1:3">
      <c r="A48" s="1" t="s">
        <v>23</v>
      </c>
      <c r="B48" s="29" t="s">
        <v>7</v>
      </c>
      <c r="C48">
        <v>1</v>
      </c>
    </row>
    <row r="49" spans="1:3">
      <c r="A49" s="1" t="s">
        <v>24</v>
      </c>
      <c r="B49" s="29" t="s">
        <v>8</v>
      </c>
      <c r="C49">
        <v>1</v>
      </c>
    </row>
    <row r="50" spans="1:3">
      <c r="A50" s="1" t="s">
        <v>25</v>
      </c>
      <c r="B50" s="29" t="s">
        <v>9</v>
      </c>
      <c r="C50">
        <v>1</v>
      </c>
    </row>
    <row r="51" spans="1:3">
      <c r="A51" s="1" t="s">
        <v>26</v>
      </c>
      <c r="B51" s="29" t="s">
        <v>10</v>
      </c>
      <c r="C51">
        <v>1</v>
      </c>
    </row>
    <row r="52" spans="1:3">
      <c r="A52" s="1" t="s">
        <v>27</v>
      </c>
      <c r="B52" s="29" t="s">
        <v>11</v>
      </c>
      <c r="C52">
        <v>1</v>
      </c>
    </row>
    <row r="53" spans="1:3">
      <c r="A53" s="1" t="s">
        <v>28</v>
      </c>
      <c r="B53" s="29" t="s">
        <v>12</v>
      </c>
      <c r="C53">
        <v>1</v>
      </c>
    </row>
    <row r="54" spans="1:3">
      <c r="A54" s="1" t="s">
        <v>29</v>
      </c>
      <c r="B54" s="29" t="s">
        <v>53</v>
      </c>
      <c r="C54">
        <v>1</v>
      </c>
    </row>
    <row r="55" spans="1:3">
      <c r="A55" s="1" t="s">
        <v>30</v>
      </c>
      <c r="B55" s="29" t="s">
        <v>53</v>
      </c>
      <c r="C55">
        <v>1</v>
      </c>
    </row>
    <row r="58" spans="1:3">
      <c r="A58" s="1" t="s">
        <v>61</v>
      </c>
      <c r="B58" t="s">
        <v>68</v>
      </c>
    </row>
    <row r="59" spans="1:3">
      <c r="A59" s="1"/>
      <c r="B59" s="1" t="s">
        <v>62</v>
      </c>
      <c r="C59" s="1" t="s">
        <v>60</v>
      </c>
    </row>
    <row r="60" spans="1:3">
      <c r="A60" s="1" t="s">
        <v>20</v>
      </c>
      <c r="B60" s="29" t="s">
        <v>13</v>
      </c>
      <c r="C60">
        <v>1</v>
      </c>
    </row>
    <row r="61" spans="1:3">
      <c r="A61" s="1" t="s">
        <v>21</v>
      </c>
      <c r="B61" s="29" t="s">
        <v>14</v>
      </c>
      <c r="C61">
        <v>1</v>
      </c>
    </row>
    <row r="62" spans="1:3">
      <c r="A62" s="1" t="s">
        <v>22</v>
      </c>
      <c r="B62" s="29" t="s">
        <v>15</v>
      </c>
      <c r="C62">
        <v>1</v>
      </c>
    </row>
    <row r="63" spans="1:3">
      <c r="A63" s="1" t="s">
        <v>23</v>
      </c>
      <c r="B63" s="29" t="s">
        <v>74</v>
      </c>
      <c r="C63">
        <v>1</v>
      </c>
    </row>
    <row r="64" spans="1:3">
      <c r="A64" s="1" t="s">
        <v>24</v>
      </c>
      <c r="B64" s="29" t="s">
        <v>75</v>
      </c>
      <c r="C64">
        <v>1</v>
      </c>
    </row>
    <row r="65" spans="1:3">
      <c r="A65" s="1" t="s">
        <v>25</v>
      </c>
      <c r="B65" s="29" t="s">
        <v>76</v>
      </c>
      <c r="C65">
        <v>1</v>
      </c>
    </row>
    <row r="66" spans="1:3">
      <c r="A66" s="1" t="s">
        <v>26</v>
      </c>
      <c r="B66" s="29" t="s">
        <v>53</v>
      </c>
      <c r="C66">
        <v>1</v>
      </c>
    </row>
    <row r="67" spans="1:3">
      <c r="A67" s="1" t="s">
        <v>27</v>
      </c>
      <c r="B67" s="29" t="s">
        <v>53</v>
      </c>
      <c r="C67">
        <v>1</v>
      </c>
    </row>
    <row r="68" spans="1:3">
      <c r="A68" s="1" t="s">
        <v>28</v>
      </c>
      <c r="B68" s="29" t="s">
        <v>53</v>
      </c>
      <c r="C68">
        <v>1</v>
      </c>
    </row>
    <row r="69" spans="1:3">
      <c r="A69" s="1" t="s">
        <v>29</v>
      </c>
      <c r="B69" s="29" t="s">
        <v>53</v>
      </c>
      <c r="C69">
        <v>1</v>
      </c>
    </row>
    <row r="70" spans="1:3">
      <c r="A70" s="1" t="s">
        <v>30</v>
      </c>
      <c r="B70" s="29" t="s">
        <v>53</v>
      </c>
      <c r="C70">
        <v>1</v>
      </c>
    </row>
    <row r="79" spans="1:3">
      <c r="A79" s="45" t="s">
        <v>93</v>
      </c>
    </row>
    <row r="80" spans="1:3">
      <c r="A80" t="s">
        <v>67</v>
      </c>
    </row>
    <row r="81" spans="1:1">
      <c r="A81" t="s">
        <v>68</v>
      </c>
    </row>
  </sheetData>
  <sheetCalcPr fullCalcOnLoad="1"/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U82"/>
  <sheetViews>
    <sheetView tabSelected="1" workbookViewId="0">
      <selection activeCell="N81" sqref="N81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21">
      <c r="A4" s="1" t="s">
        <v>16</v>
      </c>
      <c r="B4" t="str">
        <f>Kilpailu!B4</f>
        <v>Vesivehmaa</v>
      </c>
      <c r="C4" s="1" t="s">
        <v>17</v>
      </c>
      <c r="D4" s="26">
        <f>Kilpailu!B5</f>
        <v>40397</v>
      </c>
      <c r="E4" s="1" t="s">
        <v>18</v>
      </c>
      <c r="F4" s="55" t="str">
        <f>Kilpailu!B6</f>
        <v>F3C-P</v>
      </c>
      <c r="G4" s="55"/>
      <c r="H4" s="55"/>
    </row>
    <row r="5" spans="1:21" s="13" customFormat="1">
      <c r="A5" s="12"/>
      <c r="C5" s="12"/>
      <c r="D5" s="11"/>
      <c r="E5" s="12"/>
    </row>
    <row r="6" spans="1:21" s="13" customFormat="1">
      <c r="A6" s="20"/>
      <c r="B6" s="21" t="s">
        <v>71</v>
      </c>
      <c r="C6" s="20"/>
      <c r="D6" s="20"/>
      <c r="E6" s="20"/>
      <c r="F6" s="20"/>
      <c r="G6" s="20"/>
      <c r="H6" s="20"/>
      <c r="I6" s="20"/>
      <c r="J6" s="21" t="s">
        <v>72</v>
      </c>
      <c r="L6" s="20"/>
      <c r="M6" s="21" t="s">
        <v>71</v>
      </c>
      <c r="N6" s="20"/>
      <c r="O6" s="20"/>
      <c r="P6" s="20"/>
      <c r="Q6" s="20"/>
      <c r="R6" s="20"/>
      <c r="S6" s="20"/>
      <c r="T6" s="20"/>
      <c r="U6" s="21" t="s">
        <v>72</v>
      </c>
    </row>
    <row r="7" spans="1:21" s="13" customFormat="1">
      <c r="A7" s="20"/>
      <c r="B7" s="20" t="s">
        <v>53</v>
      </c>
      <c r="C7" s="21" t="s">
        <v>40</v>
      </c>
      <c r="D7" s="21" t="s">
        <v>50</v>
      </c>
      <c r="E7" s="21" t="s">
        <v>54</v>
      </c>
      <c r="F7" s="21" t="s">
        <v>55</v>
      </c>
      <c r="G7" s="21" t="s">
        <v>56</v>
      </c>
      <c r="H7" s="21" t="s">
        <v>57</v>
      </c>
      <c r="I7" s="21" t="s">
        <v>58</v>
      </c>
      <c r="J7" s="21" t="s">
        <v>59</v>
      </c>
      <c r="L7" s="20"/>
      <c r="M7" s="20" t="s">
        <v>53</v>
      </c>
      <c r="N7" s="21" t="s">
        <v>40</v>
      </c>
      <c r="O7" s="21" t="s">
        <v>50</v>
      </c>
      <c r="P7" s="21" t="s">
        <v>54</v>
      </c>
      <c r="Q7" s="21" t="s">
        <v>55</v>
      </c>
      <c r="R7" s="21" t="s">
        <v>56</v>
      </c>
      <c r="S7" s="21" t="s">
        <v>57</v>
      </c>
      <c r="T7" s="21" t="s">
        <v>58</v>
      </c>
      <c r="U7" s="21" t="s">
        <v>59</v>
      </c>
    </row>
    <row r="8" spans="1:21">
      <c r="A8" s="21" t="s">
        <v>20</v>
      </c>
      <c r="B8" s="20" t="str">
        <f>Kilpailu!B$10</f>
        <v>Tero</v>
      </c>
      <c r="C8" s="20">
        <f>SUM(C28,C48,C68)-'1'!D10</f>
        <v>263</v>
      </c>
      <c r="D8" s="22">
        <f>SUM(D28,D48,D68)-'1'!E10</f>
        <v>1035.2042497915816</v>
      </c>
      <c r="E8" s="20">
        <f t="shared" ref="E8:I14" si="0">SUM(E28,E48,E68)</f>
        <v>146.5</v>
      </c>
      <c r="F8" s="20">
        <f t="shared" si="0"/>
        <v>115.5</v>
      </c>
      <c r="G8" s="20">
        <f t="shared" si="0"/>
        <v>124</v>
      </c>
      <c r="H8" s="20">
        <f t="shared" si="0"/>
        <v>114.5</v>
      </c>
      <c r="I8" s="20">
        <f t="shared" si="0"/>
        <v>130</v>
      </c>
      <c r="J8" s="22">
        <f t="shared" ref="J8:J14" si="1">LARGE(D$8:D$22,1)-D8</f>
        <v>964.79575020841844</v>
      </c>
      <c r="L8" s="21" t="s">
        <v>20</v>
      </c>
      <c r="M8" s="50" t="s">
        <v>99</v>
      </c>
      <c r="N8" s="50">
        <v>514</v>
      </c>
      <c r="O8" s="51">
        <v>2000</v>
      </c>
      <c r="P8" s="50"/>
      <c r="Q8" s="50"/>
      <c r="R8" s="50"/>
      <c r="S8" s="50"/>
      <c r="T8" s="50"/>
      <c r="U8" s="51"/>
    </row>
    <row r="9" spans="1:21">
      <c r="A9" s="21" t="s">
        <v>21</v>
      </c>
      <c r="B9" s="20" t="str">
        <f>Kilpailu!B$11</f>
        <v>Ari</v>
      </c>
      <c r="C9" s="20">
        <f>SUM(C29,C49,C69)-'2'!D10</f>
        <v>514</v>
      </c>
      <c r="D9" s="22">
        <f>SUM(D29,D49,D69)-'2'!E10</f>
        <v>2000</v>
      </c>
      <c r="E9" s="20">
        <f t="shared" si="0"/>
        <v>267</v>
      </c>
      <c r="F9" s="20">
        <f t="shared" si="0"/>
        <v>252.5</v>
      </c>
      <c r="G9" s="20">
        <f t="shared" si="0"/>
        <v>250.5</v>
      </c>
      <c r="H9" s="20">
        <f t="shared" si="0"/>
        <v>253.5</v>
      </c>
      <c r="I9" s="20">
        <f t="shared" si="0"/>
        <v>253</v>
      </c>
      <c r="J9" s="22">
        <f t="shared" si="1"/>
        <v>0</v>
      </c>
      <c r="L9" s="21" t="s">
        <v>21</v>
      </c>
      <c r="M9" s="50" t="s">
        <v>100</v>
      </c>
      <c r="N9" s="50">
        <v>477.5</v>
      </c>
      <c r="O9" s="51">
        <v>1857.9768083680674</v>
      </c>
      <c r="P9" s="50"/>
      <c r="Q9" s="50"/>
      <c r="R9" s="50"/>
      <c r="S9" s="50"/>
      <c r="T9" s="50"/>
      <c r="U9" s="51"/>
    </row>
    <row r="10" spans="1:21">
      <c r="A10" s="21" t="s">
        <v>22</v>
      </c>
      <c r="B10" s="20" t="str">
        <f>Kilpailu!B$12</f>
        <v>Jukka</v>
      </c>
      <c r="C10" s="20">
        <f>SUM(C30,C50,C70)-'3'!D10</f>
        <v>328</v>
      </c>
      <c r="D10" s="22">
        <f>SUM(D30,D50,D70)-'3'!E10</f>
        <v>1289.1603171833499</v>
      </c>
      <c r="E10" s="20">
        <f t="shared" si="0"/>
        <v>173.5</v>
      </c>
      <c r="F10" s="20">
        <f t="shared" si="0"/>
        <v>151</v>
      </c>
      <c r="G10" s="20">
        <f t="shared" si="0"/>
        <v>143.5</v>
      </c>
      <c r="H10" s="20">
        <f t="shared" si="0"/>
        <v>160</v>
      </c>
      <c r="I10" s="20">
        <f t="shared" si="0"/>
        <v>159</v>
      </c>
      <c r="J10" s="22">
        <f t="shared" si="1"/>
        <v>710.83968281665011</v>
      </c>
      <c r="L10" s="21" t="s">
        <v>22</v>
      </c>
      <c r="M10" s="50" t="s">
        <v>98</v>
      </c>
      <c r="N10" s="50">
        <v>472</v>
      </c>
      <c r="O10" s="51">
        <v>1836.9165653972977</v>
      </c>
      <c r="P10" s="50"/>
      <c r="Q10" s="50"/>
      <c r="R10" s="50"/>
      <c r="S10" s="50"/>
      <c r="T10" s="50"/>
      <c r="U10" s="51"/>
    </row>
    <row r="11" spans="1:21">
      <c r="A11" s="21" t="s">
        <v>23</v>
      </c>
      <c r="B11" s="20" t="str">
        <f>Kilpailu!B$13</f>
        <v>Sami</v>
      </c>
      <c r="C11" s="20">
        <f>SUM(C31,C51,C71)-'4'!D10</f>
        <v>274</v>
      </c>
      <c r="D11" s="22">
        <f>SUM(D31,D51,D71)-'4'!E10</f>
        <v>1078.2372671048295</v>
      </c>
      <c r="E11" s="20">
        <f t="shared" si="0"/>
        <v>163.5</v>
      </c>
      <c r="F11" s="20">
        <f t="shared" si="0"/>
        <v>140</v>
      </c>
      <c r="G11" s="20">
        <f t="shared" si="0"/>
        <v>118</v>
      </c>
      <c r="H11" s="20">
        <f t="shared" si="0"/>
        <v>126.5</v>
      </c>
      <c r="I11" s="20">
        <f t="shared" si="0"/>
        <v>119</v>
      </c>
      <c r="J11" s="22">
        <f t="shared" si="1"/>
        <v>921.76273289517053</v>
      </c>
      <c r="L11" s="21" t="s">
        <v>23</v>
      </c>
      <c r="M11" s="50" t="s">
        <v>95</v>
      </c>
      <c r="N11" s="50">
        <v>418.5</v>
      </c>
      <c r="O11" s="51">
        <v>1628.5742408583101</v>
      </c>
      <c r="P11" s="50"/>
      <c r="Q11" s="50"/>
      <c r="R11" s="50"/>
      <c r="S11" s="50"/>
      <c r="T11" s="50"/>
      <c r="U11" s="51"/>
    </row>
    <row r="12" spans="1:21">
      <c r="A12" s="21" t="s">
        <v>24</v>
      </c>
      <c r="B12" s="20" t="str">
        <f>Kilpailu!B$14</f>
        <v>Timo</v>
      </c>
      <c r="C12" s="20">
        <f>SUM(C32,C52,C72)-'5'!D10</f>
        <v>418.5</v>
      </c>
      <c r="D12" s="22">
        <f>SUM(D32,D52,D72)-'5'!E10</f>
        <v>1628.5742408583101</v>
      </c>
      <c r="E12" s="20">
        <f t="shared" si="0"/>
        <v>233</v>
      </c>
      <c r="F12" s="20">
        <f t="shared" si="0"/>
        <v>205</v>
      </c>
      <c r="G12" s="20">
        <f t="shared" si="0"/>
        <v>191.5</v>
      </c>
      <c r="H12" s="20">
        <f t="shared" si="0"/>
        <v>208</v>
      </c>
      <c r="I12" s="20">
        <f t="shared" si="0"/>
        <v>188</v>
      </c>
      <c r="J12" s="22">
        <f t="shared" si="1"/>
        <v>371.42575914168992</v>
      </c>
      <c r="L12" s="21" t="s">
        <v>24</v>
      </c>
      <c r="M12" s="50" t="s">
        <v>3</v>
      </c>
      <c r="N12" s="50">
        <v>339</v>
      </c>
      <c r="O12" s="51">
        <v>1325.1568943876637</v>
      </c>
      <c r="P12" s="50"/>
      <c r="Q12" s="50"/>
      <c r="R12" s="50"/>
      <c r="S12" s="50"/>
      <c r="T12" s="50"/>
      <c r="U12" s="51"/>
    </row>
    <row r="13" spans="1:21">
      <c r="A13" s="21" t="s">
        <v>25</v>
      </c>
      <c r="B13" s="20" t="str">
        <f>Kilpailu!B$15</f>
        <v>Markus</v>
      </c>
      <c r="C13" s="20">
        <f>SUM(C33,C53,C73)-'6'!D10</f>
        <v>296.5</v>
      </c>
      <c r="D13" s="22">
        <f>SUM(D33,D53,D73)-'6'!E10</f>
        <v>1168.3398282246649</v>
      </c>
      <c r="E13" s="20">
        <f t="shared" si="0"/>
        <v>185</v>
      </c>
      <c r="F13" s="20">
        <f t="shared" si="0"/>
        <v>158</v>
      </c>
      <c r="G13" s="20">
        <f t="shared" si="0"/>
        <v>118</v>
      </c>
      <c r="H13" s="20">
        <f t="shared" si="0"/>
        <v>140.5</v>
      </c>
      <c r="I13" s="20">
        <f t="shared" si="0"/>
        <v>131</v>
      </c>
      <c r="J13" s="22">
        <f t="shared" si="1"/>
        <v>831.66017177533513</v>
      </c>
      <c r="L13" s="21" t="s">
        <v>25</v>
      </c>
      <c r="M13" s="50" t="s">
        <v>96</v>
      </c>
      <c r="N13" s="50">
        <v>328</v>
      </c>
      <c r="O13" s="51">
        <v>1289.1603171833499</v>
      </c>
      <c r="P13" s="50"/>
      <c r="Q13" s="50"/>
      <c r="R13" s="50"/>
      <c r="S13" s="50"/>
      <c r="T13" s="50"/>
      <c r="U13" s="51"/>
    </row>
    <row r="14" spans="1:21">
      <c r="A14" s="21" t="s">
        <v>26</v>
      </c>
      <c r="B14" s="20" t="str">
        <f>Kilpailu!B$16</f>
        <v>Anssi</v>
      </c>
      <c r="C14" s="20">
        <f>SUM(C34,C54,C74)-'7'!D10</f>
        <v>472</v>
      </c>
      <c r="D14" s="22">
        <f>SUM(D34,D54,D74)-'7'!E10</f>
        <v>1836.9165653972977</v>
      </c>
      <c r="E14" s="20">
        <f t="shared" si="0"/>
        <v>236</v>
      </c>
      <c r="F14" s="20">
        <f t="shared" si="0"/>
        <v>230.5</v>
      </c>
      <c r="G14" s="20">
        <f t="shared" si="0"/>
        <v>220</v>
      </c>
      <c r="H14" s="20">
        <f t="shared" si="0"/>
        <v>234.5</v>
      </c>
      <c r="I14" s="20">
        <f t="shared" si="0"/>
        <v>238</v>
      </c>
      <c r="J14" s="22">
        <f t="shared" si="1"/>
        <v>163.08343460270225</v>
      </c>
      <c r="L14" s="21" t="s">
        <v>26</v>
      </c>
      <c r="M14" s="50" t="s">
        <v>97</v>
      </c>
      <c r="N14" s="50">
        <v>296.5</v>
      </c>
      <c r="O14" s="51">
        <v>1168.3398282246649</v>
      </c>
      <c r="P14" s="50"/>
      <c r="Q14" s="50"/>
      <c r="R14" s="50"/>
      <c r="S14" s="50"/>
      <c r="T14" s="50"/>
      <c r="U14" s="51"/>
    </row>
    <row r="15" spans="1:21">
      <c r="A15" s="21" t="s">
        <v>27</v>
      </c>
      <c r="B15" s="20" t="str">
        <f>Kilpailu!B$17</f>
        <v>Olli-Pekka</v>
      </c>
      <c r="C15" s="20">
        <f>SUM(C35,C55,C75)-'8'!D10</f>
        <v>339</v>
      </c>
      <c r="D15" s="22">
        <f>SUM(D35,D55,D75)-'8'!E10</f>
        <v>1325.1568943876637</v>
      </c>
      <c r="E15" s="20">
        <f t="shared" ref="E15:I22" si="2">SUM(E35,E55,E75)</f>
        <v>184.5</v>
      </c>
      <c r="F15" s="20">
        <f t="shared" si="2"/>
        <v>185</v>
      </c>
      <c r="G15" s="20">
        <f t="shared" si="2"/>
        <v>152.5</v>
      </c>
      <c r="H15" s="20">
        <f t="shared" si="2"/>
        <v>161.5</v>
      </c>
      <c r="I15" s="20">
        <f t="shared" si="2"/>
        <v>160</v>
      </c>
      <c r="J15" s="22">
        <f t="shared" ref="J15:J22" si="3">LARGE(D$8:D$22,1)-D15</f>
        <v>674.84310561233633</v>
      </c>
      <c r="L15" s="21" t="s">
        <v>27</v>
      </c>
      <c r="M15" s="50" t="s">
        <v>101</v>
      </c>
      <c r="N15" s="50">
        <v>274</v>
      </c>
      <c r="O15" s="51">
        <v>1078.2372671048295</v>
      </c>
      <c r="P15" s="50"/>
      <c r="Q15" s="50"/>
      <c r="R15" s="50"/>
      <c r="S15" s="50"/>
      <c r="T15" s="50"/>
      <c r="U15" s="51"/>
    </row>
    <row r="16" spans="1:21">
      <c r="A16" s="21" t="s">
        <v>28</v>
      </c>
      <c r="B16" s="20" t="str">
        <f>Kilpailu!B$18</f>
        <v>Juho</v>
      </c>
      <c r="C16" s="20">
        <f>SUM(C36,C56,C76)-'9'!D10</f>
        <v>477.5</v>
      </c>
      <c r="D16" s="22">
        <f>SUM(D36,D56,D76)-'9'!E10</f>
        <v>1857.9768083680674</v>
      </c>
      <c r="E16" s="20">
        <f t="shared" si="2"/>
        <v>244.5</v>
      </c>
      <c r="F16" s="20">
        <f t="shared" si="2"/>
        <v>241.5</v>
      </c>
      <c r="G16" s="20">
        <f t="shared" si="2"/>
        <v>217.5</v>
      </c>
      <c r="H16" s="20">
        <f t="shared" si="2"/>
        <v>232</v>
      </c>
      <c r="I16" s="20">
        <f t="shared" si="2"/>
        <v>232</v>
      </c>
      <c r="J16" s="22">
        <f t="shared" si="3"/>
        <v>142.0231916319326</v>
      </c>
      <c r="L16" s="21" t="s">
        <v>28</v>
      </c>
      <c r="M16" s="50" t="s">
        <v>105</v>
      </c>
      <c r="N16" s="50">
        <v>263</v>
      </c>
      <c r="O16" s="51">
        <v>1035.2042497915816</v>
      </c>
      <c r="P16" s="50"/>
      <c r="Q16" s="50"/>
      <c r="R16" s="50"/>
      <c r="S16" s="50"/>
      <c r="T16" s="50"/>
      <c r="U16" s="51"/>
    </row>
    <row r="17" spans="1:21">
      <c r="A17" s="21" t="s">
        <v>29</v>
      </c>
      <c r="B17" s="20">
        <f>Kilpailu!B$19</f>
        <v>0</v>
      </c>
      <c r="C17" s="20">
        <f t="shared" ref="C15:C22" si="4">SUM(C37,C57,C77)</f>
        <v>0</v>
      </c>
      <c r="D17" s="22">
        <f t="shared" ref="D15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  <c r="L17" s="21" t="s">
        <v>29</v>
      </c>
      <c r="M17" s="50"/>
      <c r="N17" s="50"/>
      <c r="O17" s="51"/>
      <c r="P17" s="50"/>
      <c r="Q17" s="50"/>
      <c r="R17" s="50"/>
      <c r="S17" s="50"/>
      <c r="T17" s="50"/>
      <c r="U17" s="51"/>
    </row>
    <row r="18" spans="1:21">
      <c r="A18" s="21" t="s">
        <v>30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  <c r="L18" s="21" t="s">
        <v>30</v>
      </c>
      <c r="M18" s="50"/>
      <c r="N18" s="50"/>
      <c r="O18" s="51"/>
      <c r="P18" s="50"/>
      <c r="Q18" s="50"/>
      <c r="R18" s="50"/>
      <c r="S18" s="50"/>
      <c r="T18" s="50"/>
      <c r="U18" s="51"/>
    </row>
    <row r="19" spans="1:21">
      <c r="A19" s="21" t="s">
        <v>31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  <c r="L19" s="21" t="s">
        <v>31</v>
      </c>
      <c r="M19" s="50"/>
      <c r="N19" s="50"/>
      <c r="O19" s="51"/>
      <c r="P19" s="50"/>
      <c r="Q19" s="50"/>
      <c r="R19" s="50"/>
      <c r="S19" s="50"/>
      <c r="T19" s="50"/>
      <c r="U19" s="51"/>
    </row>
    <row r="20" spans="1:21">
      <c r="A20" s="21" t="s">
        <v>32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  <c r="L20" s="21" t="s">
        <v>32</v>
      </c>
      <c r="M20" s="50"/>
      <c r="N20" s="50"/>
      <c r="O20" s="51"/>
      <c r="P20" s="50"/>
      <c r="Q20" s="50"/>
      <c r="R20" s="50"/>
      <c r="S20" s="50"/>
      <c r="T20" s="50"/>
      <c r="U20" s="51"/>
    </row>
    <row r="21" spans="1:21">
      <c r="A21" s="21" t="s">
        <v>33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  <c r="L21" s="21" t="s">
        <v>33</v>
      </c>
      <c r="M21" s="50"/>
      <c r="N21" s="50"/>
      <c r="O21" s="51"/>
      <c r="P21" s="50"/>
      <c r="Q21" s="50"/>
      <c r="R21" s="50"/>
      <c r="S21" s="50"/>
      <c r="T21" s="50"/>
      <c r="U21" s="51"/>
    </row>
    <row r="22" spans="1:21">
      <c r="A22" s="21" t="s">
        <v>34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  <c r="L22" s="21" t="s">
        <v>34</v>
      </c>
      <c r="M22" s="50"/>
      <c r="N22" s="50"/>
      <c r="O22" s="51"/>
      <c r="P22" s="50"/>
      <c r="Q22" s="50"/>
      <c r="R22" s="50"/>
      <c r="S22" s="50"/>
      <c r="T22" s="50"/>
      <c r="U22" s="51"/>
    </row>
    <row r="23" spans="1:21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21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21">
      <c r="A26" s="6"/>
      <c r="B26" s="5" t="s">
        <v>44</v>
      </c>
      <c r="C26" s="6"/>
      <c r="D26" s="6"/>
      <c r="E26" s="6"/>
      <c r="F26" s="6"/>
      <c r="G26" s="6"/>
      <c r="H26" s="6"/>
      <c r="I26" s="6"/>
      <c r="J26" s="5" t="s">
        <v>73</v>
      </c>
      <c r="L26" s="6"/>
      <c r="M26" s="5" t="s">
        <v>44</v>
      </c>
      <c r="N26" s="6"/>
      <c r="O26" s="6"/>
      <c r="P26" s="6"/>
      <c r="Q26" s="6"/>
      <c r="R26" s="6"/>
      <c r="S26" s="6"/>
      <c r="T26" s="6"/>
      <c r="U26" s="5" t="s">
        <v>73</v>
      </c>
    </row>
    <row r="27" spans="1:21">
      <c r="A27" s="6"/>
      <c r="B27" s="6" t="s">
        <v>53</v>
      </c>
      <c r="C27" s="5" t="s">
        <v>40</v>
      </c>
      <c r="D27" s="5" t="s">
        <v>50</v>
      </c>
      <c r="E27" s="5" t="s">
        <v>54</v>
      </c>
      <c r="F27" s="5" t="s">
        <v>55</v>
      </c>
      <c r="G27" s="5" t="s">
        <v>56</v>
      </c>
      <c r="H27" s="5" t="s">
        <v>57</v>
      </c>
      <c r="I27" s="5" t="s">
        <v>58</v>
      </c>
      <c r="J27" s="5" t="s">
        <v>59</v>
      </c>
      <c r="L27" s="6"/>
      <c r="M27" s="6" t="s">
        <v>53</v>
      </c>
      <c r="N27" s="5" t="s">
        <v>40</v>
      </c>
      <c r="O27" s="5" t="s">
        <v>50</v>
      </c>
      <c r="P27" s="5" t="s">
        <v>54</v>
      </c>
      <c r="Q27" s="5" t="s">
        <v>55</v>
      </c>
      <c r="R27" s="5" t="s">
        <v>56</v>
      </c>
      <c r="S27" s="5" t="s">
        <v>57</v>
      </c>
      <c r="T27" s="5" t="s">
        <v>58</v>
      </c>
      <c r="U27" s="5" t="s">
        <v>59</v>
      </c>
    </row>
    <row r="28" spans="1:21">
      <c r="A28" s="5" t="s">
        <v>20</v>
      </c>
      <c r="B28" s="6" t="str">
        <f>Kilpailu!B$10</f>
        <v>Tero</v>
      </c>
      <c r="C28" s="6">
        <f>'1'!D$5</f>
        <v>127</v>
      </c>
      <c r="D28" s="17">
        <f>C28/LARGE(C$28:C$42,1)*1000</f>
        <v>513.13131313131305</v>
      </c>
      <c r="E28" s="6">
        <f>'1'!C$26</f>
        <v>47.5</v>
      </c>
      <c r="F28" s="6">
        <f>'1'!D$26</f>
        <v>36</v>
      </c>
      <c r="G28" s="6">
        <f>'1'!E$26</f>
        <v>47.5</v>
      </c>
      <c r="H28" s="6">
        <f>'1'!F$26</f>
        <v>35</v>
      </c>
      <c r="I28" s="6">
        <f>'1'!G$26</f>
        <v>45</v>
      </c>
      <c r="J28" s="6">
        <f>LARGE(C$28:C$42,1)-C28</f>
        <v>120.5</v>
      </c>
      <c r="L28" s="5" t="s">
        <v>20</v>
      </c>
      <c r="M28" s="6" t="s">
        <v>99</v>
      </c>
      <c r="N28" s="6">
        <v>247.5</v>
      </c>
      <c r="O28" s="17">
        <v>1000</v>
      </c>
      <c r="P28" s="6"/>
      <c r="Q28" s="6"/>
      <c r="R28" s="6"/>
      <c r="S28" s="6"/>
      <c r="T28" s="6"/>
      <c r="U28" s="6"/>
    </row>
    <row r="29" spans="1:21">
      <c r="A29" s="5" t="s">
        <v>21</v>
      </c>
      <c r="B29" s="6" t="str">
        <f>Kilpailu!B$11</f>
        <v>Ari</v>
      </c>
      <c r="C29" s="6">
        <f>'2'!D$5</f>
        <v>247.5</v>
      </c>
      <c r="D29" s="17">
        <f t="shared" ref="D29:D42" si="6">C29/LARGE(C$28:C$42,1)*1000</f>
        <v>1000</v>
      </c>
      <c r="E29" s="6">
        <f>'2'!C$26</f>
        <v>86.5</v>
      </c>
      <c r="F29" s="6">
        <f>'2'!D$26</f>
        <v>80</v>
      </c>
      <c r="G29" s="6">
        <f>'2'!E$26</f>
        <v>81.5</v>
      </c>
      <c r="H29" s="6">
        <f>'2'!F$26</f>
        <v>83</v>
      </c>
      <c r="I29" s="6">
        <f>'2'!G$26</f>
        <v>83</v>
      </c>
      <c r="J29" s="6">
        <f t="shared" ref="J29:J42" si="7">LARGE(C$28:C$42,1)-C29</f>
        <v>0</v>
      </c>
      <c r="L29" s="5" t="s">
        <v>21</v>
      </c>
      <c r="M29" s="6" t="s">
        <v>100</v>
      </c>
      <c r="N29" s="6">
        <v>224.5</v>
      </c>
      <c r="O29" s="17">
        <v>907.07070707070704</v>
      </c>
      <c r="P29" s="6"/>
      <c r="Q29" s="6"/>
      <c r="R29" s="6"/>
      <c r="S29" s="6"/>
      <c r="T29" s="6"/>
      <c r="U29" s="6"/>
    </row>
    <row r="30" spans="1:21">
      <c r="A30" s="5" t="s">
        <v>22</v>
      </c>
      <c r="B30" s="6" t="str">
        <f>Kilpailu!B$12</f>
        <v>Jukka</v>
      </c>
      <c r="C30" s="6">
        <f>'3'!D$5</f>
        <v>149</v>
      </c>
      <c r="D30" s="17">
        <f t="shared" si="6"/>
        <v>602.02020202020196</v>
      </c>
      <c r="E30" s="6">
        <f>'3'!C$26</f>
        <v>55</v>
      </c>
      <c r="F30" s="6">
        <f>'3'!D$26</f>
        <v>49.5</v>
      </c>
      <c r="G30" s="6">
        <f>'3'!E$26</f>
        <v>46.5</v>
      </c>
      <c r="H30" s="6">
        <f>'3'!F$26</f>
        <v>43.5</v>
      </c>
      <c r="I30" s="6">
        <f>'3'!G$26</f>
        <v>53</v>
      </c>
      <c r="J30" s="6">
        <f t="shared" si="7"/>
        <v>98.5</v>
      </c>
      <c r="L30" s="5" t="s">
        <v>22</v>
      </c>
      <c r="M30" s="6" t="s">
        <v>98</v>
      </c>
      <c r="N30" s="6">
        <v>223</v>
      </c>
      <c r="O30" s="17">
        <v>901.01010101010104</v>
      </c>
      <c r="P30" s="6"/>
      <c r="Q30" s="6"/>
      <c r="R30" s="6"/>
      <c r="S30" s="6"/>
      <c r="T30" s="6"/>
      <c r="U30" s="6"/>
    </row>
    <row r="31" spans="1:21">
      <c r="A31" s="5" t="s">
        <v>23</v>
      </c>
      <c r="B31" s="6" t="str">
        <f>Kilpailu!B$13</f>
        <v>Sami</v>
      </c>
      <c r="C31" s="6">
        <f>'4'!D$5</f>
        <v>131</v>
      </c>
      <c r="D31" s="17">
        <f t="shared" si="6"/>
        <v>529.29292929292922</v>
      </c>
      <c r="E31" s="6">
        <f>'4'!C$26</f>
        <v>51</v>
      </c>
      <c r="F31" s="6">
        <f>'4'!D$26</f>
        <v>52.5</v>
      </c>
      <c r="G31" s="6">
        <f>'4'!E$26</f>
        <v>41</v>
      </c>
      <c r="H31" s="6">
        <f>'4'!F$26</f>
        <v>37.5</v>
      </c>
      <c r="I31" s="6">
        <f>'4'!G$26</f>
        <v>39</v>
      </c>
      <c r="J31" s="6">
        <f t="shared" si="7"/>
        <v>116.5</v>
      </c>
      <c r="L31" s="5" t="s">
        <v>23</v>
      </c>
      <c r="M31" s="6" t="s">
        <v>95</v>
      </c>
      <c r="N31" s="6">
        <v>197</v>
      </c>
      <c r="O31" s="17">
        <v>795.95959595959596</v>
      </c>
      <c r="P31" s="6"/>
      <c r="Q31" s="6"/>
      <c r="R31" s="6"/>
      <c r="S31" s="6"/>
      <c r="T31" s="6"/>
      <c r="U31" s="6"/>
    </row>
    <row r="32" spans="1:21">
      <c r="A32" s="5" t="s">
        <v>24</v>
      </c>
      <c r="B32" s="6" t="str">
        <f>Kilpailu!B$14</f>
        <v>Timo</v>
      </c>
      <c r="C32" s="6">
        <f>'5'!D$5</f>
        <v>197</v>
      </c>
      <c r="D32" s="17">
        <f t="shared" si="6"/>
        <v>795.95959595959596</v>
      </c>
      <c r="E32" s="6">
        <f>'5'!C$26</f>
        <v>78</v>
      </c>
      <c r="F32" s="6">
        <f>'5'!D$26</f>
        <v>70</v>
      </c>
      <c r="G32" s="6">
        <f>'5'!E$26</f>
        <v>65.5</v>
      </c>
      <c r="H32" s="6">
        <f>'5'!F$26</f>
        <v>61.5</v>
      </c>
      <c r="I32" s="6">
        <f>'5'!G$26</f>
        <v>55</v>
      </c>
      <c r="J32" s="6">
        <f t="shared" si="7"/>
        <v>50.5</v>
      </c>
      <c r="L32" s="5" t="s">
        <v>24</v>
      </c>
      <c r="M32" s="6" t="s">
        <v>3</v>
      </c>
      <c r="N32" s="6">
        <v>162</v>
      </c>
      <c r="O32" s="17">
        <v>654.5454545454545</v>
      </c>
      <c r="P32" s="6"/>
      <c r="Q32" s="6"/>
      <c r="R32" s="6"/>
      <c r="S32" s="6"/>
      <c r="T32" s="6"/>
      <c r="U32" s="6"/>
    </row>
    <row r="33" spans="1:21">
      <c r="A33" s="5" t="s">
        <v>25</v>
      </c>
      <c r="B33" s="6" t="str">
        <f>Kilpailu!B$15</f>
        <v>Markus</v>
      </c>
      <c r="C33" s="6">
        <f>'6'!D$5</f>
        <v>149.5</v>
      </c>
      <c r="D33" s="17">
        <f t="shared" si="6"/>
        <v>604.04040404040404</v>
      </c>
      <c r="E33" s="6">
        <f>'6'!C$26</f>
        <v>61.5</v>
      </c>
      <c r="F33" s="6">
        <f>'6'!D$26</f>
        <v>60</v>
      </c>
      <c r="G33" s="6">
        <f>'6'!E$26</f>
        <v>38.5</v>
      </c>
      <c r="H33" s="6">
        <f>'6'!F$26</f>
        <v>48.5</v>
      </c>
      <c r="I33" s="6">
        <f>'6'!G$26</f>
        <v>41</v>
      </c>
      <c r="J33" s="6">
        <f t="shared" si="7"/>
        <v>98</v>
      </c>
      <c r="L33" s="5" t="s">
        <v>25</v>
      </c>
      <c r="M33" s="6" t="s">
        <v>97</v>
      </c>
      <c r="N33" s="6">
        <v>149.5</v>
      </c>
      <c r="O33" s="17">
        <v>604.04040404040404</v>
      </c>
      <c r="P33" s="6"/>
      <c r="Q33" s="6"/>
      <c r="R33" s="6"/>
      <c r="S33" s="6"/>
      <c r="T33" s="6"/>
      <c r="U33" s="6"/>
    </row>
    <row r="34" spans="1:21">
      <c r="A34" s="5" t="s">
        <v>26</v>
      </c>
      <c r="B34" s="6" t="str">
        <f>Kilpailu!B$16</f>
        <v>Anssi</v>
      </c>
      <c r="C34" s="6">
        <f>'7'!D$5</f>
        <v>223</v>
      </c>
      <c r="D34" s="17">
        <f t="shared" si="6"/>
        <v>901.01010101010104</v>
      </c>
      <c r="E34" s="6">
        <f>'7'!C$26</f>
        <v>80</v>
      </c>
      <c r="F34" s="6">
        <f>'7'!D$26</f>
        <v>74.5</v>
      </c>
      <c r="G34" s="6">
        <f>'7'!E$26</f>
        <v>70</v>
      </c>
      <c r="H34" s="6">
        <f>'7'!F$26</f>
        <v>74.5</v>
      </c>
      <c r="I34" s="6">
        <f>'7'!G$26</f>
        <v>74</v>
      </c>
      <c r="J34" s="6">
        <f t="shared" si="7"/>
        <v>24.5</v>
      </c>
      <c r="L34" s="5" t="s">
        <v>26</v>
      </c>
      <c r="M34" s="6" t="s">
        <v>96</v>
      </c>
      <c r="N34" s="6">
        <v>149</v>
      </c>
      <c r="O34" s="17">
        <v>602.02020202020196</v>
      </c>
      <c r="P34" s="6"/>
      <c r="Q34" s="6"/>
      <c r="R34" s="6"/>
      <c r="S34" s="6"/>
      <c r="T34" s="6"/>
      <c r="U34" s="6"/>
    </row>
    <row r="35" spans="1:21">
      <c r="A35" s="5" t="s">
        <v>27</v>
      </c>
      <c r="B35" s="6" t="str">
        <f>Kilpailu!B$17</f>
        <v>Olli-Pekka</v>
      </c>
      <c r="C35" s="6">
        <f>'8'!D$5</f>
        <v>162</v>
      </c>
      <c r="D35" s="17">
        <f t="shared" si="6"/>
        <v>654.5454545454545</v>
      </c>
      <c r="E35" s="6">
        <f>'8'!C$26</f>
        <v>58</v>
      </c>
      <c r="F35" s="6">
        <f>'8'!D$26</f>
        <v>70.5</v>
      </c>
      <c r="G35" s="6">
        <f>'8'!E$26</f>
        <v>44.5</v>
      </c>
      <c r="H35" s="6">
        <f>'8'!F$26</f>
        <v>52</v>
      </c>
      <c r="I35" s="6">
        <f>'8'!G$26</f>
        <v>52</v>
      </c>
      <c r="J35" s="6">
        <f t="shared" si="7"/>
        <v>85.5</v>
      </c>
      <c r="L35" s="5" t="s">
        <v>27</v>
      </c>
      <c r="M35" s="6" t="s">
        <v>101</v>
      </c>
      <c r="N35" s="6">
        <v>131</v>
      </c>
      <c r="O35" s="17">
        <v>529.29292929292922</v>
      </c>
      <c r="P35" s="6"/>
      <c r="Q35" s="6"/>
      <c r="R35" s="6"/>
      <c r="S35" s="6"/>
      <c r="T35" s="6"/>
      <c r="U35" s="6"/>
    </row>
    <row r="36" spans="1:21">
      <c r="A36" s="5" t="s">
        <v>28</v>
      </c>
      <c r="B36" s="6" t="str">
        <f>Kilpailu!B$18</f>
        <v>Juho</v>
      </c>
      <c r="C36" s="6">
        <f>'9'!D$5</f>
        <v>224.5</v>
      </c>
      <c r="D36" s="17">
        <f t="shared" si="6"/>
        <v>907.07070707070704</v>
      </c>
      <c r="E36" s="6">
        <f>'9'!C$26</f>
        <v>80.5</v>
      </c>
      <c r="F36" s="6">
        <f>'9'!D$26</f>
        <v>80</v>
      </c>
      <c r="G36" s="6">
        <f>'9'!E$26</f>
        <v>72</v>
      </c>
      <c r="H36" s="6">
        <f>'9'!F$26</f>
        <v>72.5</v>
      </c>
      <c r="I36" s="6">
        <f>'9'!G$26</f>
        <v>71</v>
      </c>
      <c r="J36" s="6">
        <f t="shared" si="7"/>
        <v>23</v>
      </c>
      <c r="L36" s="5" t="s">
        <v>28</v>
      </c>
      <c r="M36" s="6" t="s">
        <v>105</v>
      </c>
      <c r="N36" s="6">
        <v>127</v>
      </c>
      <c r="O36" s="17">
        <v>513.13131313131305</v>
      </c>
      <c r="P36" s="6"/>
      <c r="Q36" s="6"/>
      <c r="R36" s="6"/>
      <c r="S36" s="6"/>
      <c r="T36" s="6"/>
      <c r="U36" s="6"/>
    </row>
    <row r="37" spans="1:21">
      <c r="A37" s="5" t="s">
        <v>29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247.5</v>
      </c>
      <c r="L37" s="5" t="s">
        <v>29</v>
      </c>
      <c r="M37" s="6"/>
      <c r="N37" s="6"/>
      <c r="O37" s="17"/>
      <c r="P37" s="6"/>
      <c r="Q37" s="6"/>
      <c r="R37" s="6"/>
      <c r="S37" s="6"/>
      <c r="T37" s="6"/>
      <c r="U37" s="6"/>
    </row>
    <row r="38" spans="1:21">
      <c r="A38" s="5" t="s">
        <v>30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247.5</v>
      </c>
      <c r="L38" s="5" t="s">
        <v>30</v>
      </c>
      <c r="M38" s="6"/>
      <c r="N38" s="6"/>
      <c r="O38" s="17"/>
      <c r="P38" s="6"/>
      <c r="Q38" s="6"/>
      <c r="R38" s="6"/>
      <c r="S38" s="6"/>
      <c r="T38" s="6"/>
      <c r="U38" s="6"/>
    </row>
    <row r="39" spans="1:21">
      <c r="A39" s="5" t="s">
        <v>31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247.5</v>
      </c>
      <c r="L39" s="5" t="s">
        <v>31</v>
      </c>
      <c r="M39" s="6"/>
      <c r="N39" s="6"/>
      <c r="O39" s="17"/>
      <c r="P39" s="6"/>
      <c r="Q39" s="6"/>
      <c r="R39" s="6"/>
      <c r="S39" s="6"/>
      <c r="T39" s="6"/>
      <c r="U39" s="6"/>
    </row>
    <row r="40" spans="1:21">
      <c r="A40" s="5" t="s">
        <v>32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247.5</v>
      </c>
      <c r="L40" s="5" t="s">
        <v>32</v>
      </c>
      <c r="M40" s="6"/>
      <c r="N40" s="6"/>
      <c r="O40" s="17"/>
      <c r="P40" s="6"/>
      <c r="Q40" s="6"/>
      <c r="R40" s="6"/>
      <c r="S40" s="6"/>
      <c r="T40" s="6"/>
      <c r="U40" s="6"/>
    </row>
    <row r="41" spans="1:21">
      <c r="A41" s="5" t="s">
        <v>33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247.5</v>
      </c>
      <c r="L41" s="5" t="s">
        <v>33</v>
      </c>
      <c r="M41" s="6"/>
      <c r="N41" s="6"/>
      <c r="O41" s="17"/>
      <c r="P41" s="6"/>
      <c r="Q41" s="6"/>
      <c r="R41" s="6"/>
      <c r="S41" s="6"/>
      <c r="T41" s="6"/>
      <c r="U41" s="6"/>
    </row>
    <row r="42" spans="1:21">
      <c r="A42" s="5" t="s">
        <v>34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247.5</v>
      </c>
      <c r="L42" s="5" t="s">
        <v>34</v>
      </c>
      <c r="M42" s="6"/>
      <c r="N42" s="6"/>
      <c r="O42" s="17"/>
      <c r="P42" s="6"/>
      <c r="Q42" s="6"/>
      <c r="R42" s="6"/>
      <c r="S42" s="6"/>
      <c r="T42" s="6"/>
      <c r="U42" s="6"/>
    </row>
    <row r="46" spans="1:21">
      <c r="A46" s="15"/>
      <c r="B46" s="16" t="s">
        <v>69</v>
      </c>
      <c r="C46" s="15"/>
      <c r="D46" s="15"/>
      <c r="E46" s="15"/>
      <c r="F46" s="15"/>
      <c r="G46" s="15"/>
      <c r="H46" s="15"/>
      <c r="I46" s="15"/>
      <c r="J46" s="16" t="s">
        <v>73</v>
      </c>
      <c r="L46" s="15"/>
      <c r="M46" s="16" t="s">
        <v>69</v>
      </c>
      <c r="N46" s="15"/>
      <c r="O46" s="15"/>
      <c r="P46" s="15"/>
      <c r="Q46" s="15"/>
      <c r="R46" s="15"/>
      <c r="S46" s="15"/>
      <c r="T46" s="15"/>
      <c r="U46" s="16" t="s">
        <v>73</v>
      </c>
    </row>
    <row r="47" spans="1:21">
      <c r="A47" s="15"/>
      <c r="B47" s="15" t="s">
        <v>53</v>
      </c>
      <c r="C47" s="16" t="s">
        <v>40</v>
      </c>
      <c r="D47" s="16" t="s">
        <v>50</v>
      </c>
      <c r="E47" s="16" t="s">
        <v>54</v>
      </c>
      <c r="F47" s="16" t="s">
        <v>55</v>
      </c>
      <c r="G47" s="16" t="s">
        <v>56</v>
      </c>
      <c r="H47" s="16" t="s">
        <v>57</v>
      </c>
      <c r="I47" s="16" t="s">
        <v>58</v>
      </c>
      <c r="J47" s="16" t="s">
        <v>59</v>
      </c>
      <c r="L47" s="15"/>
      <c r="M47" s="15" t="s">
        <v>53</v>
      </c>
      <c r="N47" s="16" t="s">
        <v>40</v>
      </c>
      <c r="O47" s="16" t="s">
        <v>50</v>
      </c>
      <c r="P47" s="16" t="s">
        <v>54</v>
      </c>
      <c r="Q47" s="16" t="s">
        <v>55</v>
      </c>
      <c r="R47" s="16" t="s">
        <v>56</v>
      </c>
      <c r="S47" s="16" t="s">
        <v>57</v>
      </c>
      <c r="T47" s="16" t="s">
        <v>58</v>
      </c>
      <c r="U47" s="16" t="s">
        <v>59</v>
      </c>
    </row>
    <row r="48" spans="1:21">
      <c r="A48" s="16" t="s">
        <v>20</v>
      </c>
      <c r="B48" s="15" t="str">
        <f>Kilpailu!B$10</f>
        <v>Tero</v>
      </c>
      <c r="C48" s="15">
        <f>'1'!D$6</f>
        <v>114</v>
      </c>
      <c r="D48" s="18">
        <f>C48/LARGE(C$48:C$62,1)*1000</f>
        <v>449.70414201183434</v>
      </c>
      <c r="E48" s="15">
        <f>'1'!C$42</f>
        <v>44.5</v>
      </c>
      <c r="F48" s="15">
        <f>'1'!D$42</f>
        <v>41.5</v>
      </c>
      <c r="G48" s="15">
        <f>'1'!E$42</f>
        <v>33.5</v>
      </c>
      <c r="H48" s="15">
        <f>'1'!F$42</f>
        <v>32.5</v>
      </c>
      <c r="I48" s="15">
        <f>'1'!G$42</f>
        <v>39</v>
      </c>
      <c r="J48" s="15">
        <f>LARGE(C$48:C$62,1)-C48</f>
        <v>139.5</v>
      </c>
      <c r="L48" s="16" t="s">
        <v>20</v>
      </c>
      <c r="M48" s="15" t="s">
        <v>99</v>
      </c>
      <c r="N48" s="15">
        <v>253.5</v>
      </c>
      <c r="O48" s="18">
        <v>1000</v>
      </c>
      <c r="P48" s="15"/>
      <c r="Q48" s="15"/>
      <c r="R48" s="15"/>
      <c r="S48" s="15"/>
      <c r="T48" s="15"/>
      <c r="U48" s="15"/>
    </row>
    <row r="49" spans="1:21">
      <c r="A49" s="16" t="s">
        <v>21</v>
      </c>
      <c r="B49" s="15" t="str">
        <f>Kilpailu!B$11</f>
        <v>Ari</v>
      </c>
      <c r="C49" s="15">
        <f>'2'!D$6</f>
        <v>253.5</v>
      </c>
      <c r="D49" s="18">
        <f t="shared" ref="D49:D62" si="8">C49/LARGE(C$48:C$62,1)*1000</f>
        <v>1000</v>
      </c>
      <c r="E49" s="15">
        <f>'2'!C$42</f>
        <v>88</v>
      </c>
      <c r="F49" s="15">
        <f>'2'!D$42</f>
        <v>85.5</v>
      </c>
      <c r="G49" s="15">
        <f>'2'!E$42</f>
        <v>82</v>
      </c>
      <c r="H49" s="15">
        <f>'2'!F$42</f>
        <v>84</v>
      </c>
      <c r="I49" s="15">
        <f>'2'!G$42</f>
        <v>84</v>
      </c>
      <c r="J49" s="15">
        <f t="shared" ref="J49:J62" si="9">LARGE(C$48:C$62,1)-C49</f>
        <v>0</v>
      </c>
      <c r="L49" s="16" t="s">
        <v>21</v>
      </c>
      <c r="M49" s="15" t="s">
        <v>98</v>
      </c>
      <c r="N49" s="15">
        <v>236</v>
      </c>
      <c r="O49" s="18">
        <v>930.96646942800783</v>
      </c>
      <c r="P49" s="15"/>
      <c r="Q49" s="15"/>
      <c r="R49" s="15"/>
      <c r="S49" s="15"/>
      <c r="T49" s="15"/>
      <c r="U49" s="15"/>
    </row>
    <row r="50" spans="1:21">
      <c r="A50" s="16" t="s">
        <v>22</v>
      </c>
      <c r="B50" s="15" t="str">
        <f>Kilpailu!B$12</f>
        <v>Jukka</v>
      </c>
      <c r="C50" s="15">
        <f>'3'!D$6</f>
        <v>146</v>
      </c>
      <c r="D50" s="18">
        <f t="shared" si="8"/>
        <v>575.93688362919136</v>
      </c>
      <c r="E50" s="15">
        <f>'3'!C$42</f>
        <v>54</v>
      </c>
      <c r="F50" s="15">
        <f>'3'!D$42</f>
        <v>50</v>
      </c>
      <c r="G50" s="15">
        <f>'3'!E$42</f>
        <v>40.5</v>
      </c>
      <c r="H50" s="15">
        <f>'3'!F$42</f>
        <v>48</v>
      </c>
      <c r="I50" s="15">
        <f>'3'!G$42</f>
        <v>48</v>
      </c>
      <c r="J50" s="15">
        <f t="shared" si="9"/>
        <v>107.5</v>
      </c>
      <c r="L50" s="16" t="s">
        <v>22</v>
      </c>
      <c r="M50" s="15" t="s">
        <v>100</v>
      </c>
      <c r="N50" s="15">
        <v>235.5</v>
      </c>
      <c r="O50" s="18">
        <v>928.99408284023662</v>
      </c>
      <c r="P50" s="15"/>
      <c r="Q50" s="15"/>
      <c r="R50" s="15"/>
      <c r="S50" s="15"/>
      <c r="T50" s="15"/>
      <c r="U50" s="15"/>
    </row>
    <row r="51" spans="1:21">
      <c r="A51" s="16" t="s">
        <v>23</v>
      </c>
      <c r="B51" s="15" t="str">
        <f>Kilpailu!B$13</f>
        <v>Sami</v>
      </c>
      <c r="C51" s="15">
        <f>'4'!D$6</f>
        <v>118.5</v>
      </c>
      <c r="D51" s="18">
        <f t="shared" si="8"/>
        <v>467.45562130177512</v>
      </c>
      <c r="E51" s="15">
        <f>'4'!C$42</f>
        <v>54</v>
      </c>
      <c r="F51" s="15">
        <f>'4'!D$42</f>
        <v>42.5</v>
      </c>
      <c r="G51" s="15">
        <f>'4'!E$42</f>
        <v>38</v>
      </c>
      <c r="H51" s="15">
        <f>'4'!F$42</f>
        <v>33</v>
      </c>
      <c r="I51" s="15">
        <f>'4'!G$42</f>
        <v>38</v>
      </c>
      <c r="J51" s="15">
        <f t="shared" si="9"/>
        <v>135</v>
      </c>
      <c r="L51" s="16" t="s">
        <v>23</v>
      </c>
      <c r="M51" s="15" t="s">
        <v>95</v>
      </c>
      <c r="N51" s="15">
        <v>208</v>
      </c>
      <c r="O51" s="18">
        <v>820.51282051282044</v>
      </c>
      <c r="P51" s="15"/>
      <c r="Q51" s="15"/>
      <c r="R51" s="15"/>
      <c r="S51" s="15"/>
      <c r="T51" s="15"/>
      <c r="U51" s="15"/>
    </row>
    <row r="52" spans="1:21">
      <c r="A52" s="16" t="s">
        <v>24</v>
      </c>
      <c r="B52" s="15" t="str">
        <f>Kilpailu!B$14</f>
        <v>Timo</v>
      </c>
      <c r="C52" s="15">
        <f>'5'!D$6</f>
        <v>208</v>
      </c>
      <c r="D52" s="18">
        <f t="shared" si="8"/>
        <v>820.51282051282044</v>
      </c>
      <c r="E52" s="15">
        <f>'5'!C$42</f>
        <v>76</v>
      </c>
      <c r="F52" s="15">
        <f>'5'!D$42</f>
        <v>71.5</v>
      </c>
      <c r="G52" s="15">
        <f>'5'!E$42</f>
        <v>58.5</v>
      </c>
      <c r="H52" s="15">
        <f>'5'!F$42</f>
        <v>68.5</v>
      </c>
      <c r="I52" s="15">
        <f>'5'!G$42</f>
        <v>68</v>
      </c>
      <c r="J52" s="15">
        <f t="shared" si="9"/>
        <v>45.5</v>
      </c>
      <c r="L52" s="16" t="s">
        <v>24</v>
      </c>
      <c r="M52" s="15" t="s">
        <v>3</v>
      </c>
      <c r="N52" s="15">
        <v>170</v>
      </c>
      <c r="O52" s="18">
        <v>670.61143984220905</v>
      </c>
      <c r="P52" s="15"/>
      <c r="Q52" s="15"/>
      <c r="R52" s="15"/>
      <c r="S52" s="15"/>
      <c r="T52" s="15"/>
      <c r="U52" s="15"/>
    </row>
    <row r="53" spans="1:21">
      <c r="A53" s="16" t="s">
        <v>25</v>
      </c>
      <c r="B53" s="15" t="str">
        <f>Kilpailu!B$15</f>
        <v>Markus</v>
      </c>
      <c r="C53" s="15">
        <f>'6'!D$6</f>
        <v>135</v>
      </c>
      <c r="D53" s="18">
        <f t="shared" si="8"/>
        <v>532.54437869822493</v>
      </c>
      <c r="E53" s="15">
        <f>'6'!C$42</f>
        <v>62</v>
      </c>
      <c r="F53" s="15">
        <f>'6'!D$42</f>
        <v>52</v>
      </c>
      <c r="G53" s="15">
        <f>'6'!E$42</f>
        <v>38</v>
      </c>
      <c r="H53" s="15">
        <f>'6'!F$42</f>
        <v>36</v>
      </c>
      <c r="I53" s="15">
        <f>'6'!G$42</f>
        <v>45</v>
      </c>
      <c r="J53" s="15">
        <f t="shared" si="9"/>
        <v>118.5</v>
      </c>
      <c r="L53" s="16" t="s">
        <v>25</v>
      </c>
      <c r="M53" s="15" t="s">
        <v>96</v>
      </c>
      <c r="N53" s="15">
        <v>146</v>
      </c>
      <c r="O53" s="18">
        <v>575.93688362919136</v>
      </c>
      <c r="P53" s="15"/>
      <c r="Q53" s="15"/>
      <c r="R53" s="15"/>
      <c r="S53" s="15"/>
      <c r="T53" s="15"/>
      <c r="U53" s="15"/>
    </row>
    <row r="54" spans="1:21">
      <c r="A54" s="16" t="s">
        <v>26</v>
      </c>
      <c r="B54" s="15" t="str">
        <f>Kilpailu!B$16</f>
        <v>Anssi</v>
      </c>
      <c r="C54" s="15">
        <f>'7'!D$6</f>
        <v>236</v>
      </c>
      <c r="D54" s="18">
        <f t="shared" si="8"/>
        <v>930.96646942800783</v>
      </c>
      <c r="E54" s="15">
        <f>'7'!C$42</f>
        <v>79</v>
      </c>
      <c r="F54" s="15">
        <f>'7'!D$42</f>
        <v>78</v>
      </c>
      <c r="G54" s="15">
        <f>'7'!E$42</f>
        <v>77</v>
      </c>
      <c r="H54" s="15">
        <f>'7'!F$42</f>
        <v>79</v>
      </c>
      <c r="I54" s="15">
        <f>'7'!G$42</f>
        <v>82</v>
      </c>
      <c r="J54" s="15">
        <f t="shared" si="9"/>
        <v>17.5</v>
      </c>
      <c r="L54" s="16" t="s">
        <v>26</v>
      </c>
      <c r="M54" s="15" t="s">
        <v>97</v>
      </c>
      <c r="N54" s="15">
        <v>135</v>
      </c>
      <c r="O54" s="18">
        <v>532.54437869822493</v>
      </c>
      <c r="P54" s="15"/>
      <c r="Q54" s="15"/>
      <c r="R54" s="15"/>
      <c r="S54" s="15"/>
      <c r="T54" s="15"/>
      <c r="U54" s="15"/>
    </row>
    <row r="55" spans="1:21">
      <c r="A55" s="16" t="s">
        <v>27</v>
      </c>
      <c r="B55" s="15" t="str">
        <f>Kilpailu!B$17</f>
        <v>Olli-Pekka</v>
      </c>
      <c r="C55" s="15">
        <f>'8'!D$6</f>
        <v>170</v>
      </c>
      <c r="D55" s="18">
        <f t="shared" si="8"/>
        <v>670.61143984220905</v>
      </c>
      <c r="E55" s="15">
        <f>'8'!C$42</f>
        <v>63.5</v>
      </c>
      <c r="F55" s="15">
        <f>'8'!D$42</f>
        <v>64.5</v>
      </c>
      <c r="G55" s="15">
        <f>'8'!E$42</f>
        <v>50.5</v>
      </c>
      <c r="H55" s="15">
        <f>'8'!F$42</f>
        <v>50</v>
      </c>
      <c r="I55" s="15">
        <f>'8'!G$42</f>
        <v>56</v>
      </c>
      <c r="J55" s="15">
        <f t="shared" si="9"/>
        <v>83.5</v>
      </c>
      <c r="L55" s="16" t="s">
        <v>27</v>
      </c>
      <c r="M55" s="15" t="s">
        <v>101</v>
      </c>
      <c r="N55" s="15">
        <v>118.5</v>
      </c>
      <c r="O55" s="18">
        <v>467.45562130177512</v>
      </c>
      <c r="P55" s="15"/>
      <c r="Q55" s="15"/>
      <c r="R55" s="15"/>
      <c r="S55" s="15"/>
      <c r="T55" s="15"/>
      <c r="U55" s="15"/>
    </row>
    <row r="56" spans="1:21">
      <c r="A56" s="16" t="s">
        <v>28</v>
      </c>
      <c r="B56" s="15" t="str">
        <f>Kilpailu!B$18</f>
        <v>Juho</v>
      </c>
      <c r="C56" s="15">
        <f>'9'!D$6</f>
        <v>235.5</v>
      </c>
      <c r="D56" s="18">
        <f t="shared" si="8"/>
        <v>928.99408284023662</v>
      </c>
      <c r="E56" s="15">
        <f>'9'!C$42</f>
        <v>81</v>
      </c>
      <c r="F56" s="15">
        <f>'9'!D$42</f>
        <v>84.5</v>
      </c>
      <c r="G56" s="15">
        <f>'9'!E$42</f>
        <v>70.5</v>
      </c>
      <c r="H56" s="15">
        <f>'9'!F$42</f>
        <v>75.5</v>
      </c>
      <c r="I56" s="15">
        <f>'9'!G$42</f>
        <v>79</v>
      </c>
      <c r="J56" s="15">
        <f t="shared" si="9"/>
        <v>18</v>
      </c>
      <c r="L56" s="16" t="s">
        <v>28</v>
      </c>
      <c r="M56" s="15" t="s">
        <v>105</v>
      </c>
      <c r="N56" s="15">
        <v>114</v>
      </c>
      <c r="O56" s="18">
        <v>449.70414201183434</v>
      </c>
      <c r="P56" s="15"/>
      <c r="Q56" s="15"/>
      <c r="R56" s="15"/>
      <c r="S56" s="15"/>
      <c r="T56" s="15"/>
      <c r="U56" s="15"/>
    </row>
    <row r="57" spans="1:21">
      <c r="A57" s="16" t="s">
        <v>29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253.5</v>
      </c>
      <c r="L57" s="16" t="s">
        <v>29</v>
      </c>
      <c r="M57" s="15"/>
      <c r="N57" s="15"/>
      <c r="O57" s="18"/>
      <c r="P57" s="15"/>
      <c r="Q57" s="15"/>
      <c r="R57" s="15"/>
      <c r="S57" s="15"/>
      <c r="T57" s="15"/>
      <c r="U57" s="15"/>
    </row>
    <row r="58" spans="1:21">
      <c r="A58" s="16" t="s">
        <v>30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253.5</v>
      </c>
      <c r="L58" s="16" t="s">
        <v>30</v>
      </c>
      <c r="M58" s="15"/>
      <c r="N58" s="15"/>
      <c r="O58" s="18"/>
      <c r="P58" s="15"/>
      <c r="Q58" s="15"/>
      <c r="R58" s="15"/>
      <c r="S58" s="15"/>
      <c r="T58" s="15"/>
      <c r="U58" s="15"/>
    </row>
    <row r="59" spans="1:21">
      <c r="A59" s="16" t="s">
        <v>31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253.5</v>
      </c>
      <c r="L59" s="16" t="s">
        <v>31</v>
      </c>
      <c r="M59" s="15"/>
      <c r="N59" s="15"/>
      <c r="O59" s="18"/>
      <c r="P59" s="15"/>
      <c r="Q59" s="15"/>
      <c r="R59" s="15"/>
      <c r="S59" s="15"/>
      <c r="T59" s="15"/>
      <c r="U59" s="15"/>
    </row>
    <row r="60" spans="1:21">
      <c r="A60" s="16" t="s">
        <v>32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253.5</v>
      </c>
      <c r="L60" s="16" t="s">
        <v>32</v>
      </c>
      <c r="M60" s="15"/>
      <c r="N60" s="15"/>
      <c r="O60" s="18"/>
      <c r="P60" s="15"/>
      <c r="Q60" s="15"/>
      <c r="R60" s="15"/>
      <c r="S60" s="15"/>
      <c r="T60" s="15"/>
      <c r="U60" s="15"/>
    </row>
    <row r="61" spans="1:21">
      <c r="A61" s="16" t="s">
        <v>33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253.5</v>
      </c>
      <c r="L61" s="16" t="s">
        <v>33</v>
      </c>
      <c r="M61" s="15"/>
      <c r="N61" s="15"/>
      <c r="O61" s="18"/>
      <c r="P61" s="15"/>
      <c r="Q61" s="15"/>
      <c r="R61" s="15"/>
      <c r="S61" s="15"/>
      <c r="T61" s="15"/>
      <c r="U61" s="15"/>
    </row>
    <row r="62" spans="1:21">
      <c r="A62" s="16" t="s">
        <v>34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253.5</v>
      </c>
      <c r="L62" s="16" t="s">
        <v>34</v>
      </c>
      <c r="M62" s="15"/>
      <c r="N62" s="15"/>
      <c r="O62" s="18"/>
      <c r="P62" s="15"/>
      <c r="Q62" s="15"/>
      <c r="R62" s="15"/>
      <c r="S62" s="15"/>
      <c r="T62" s="15"/>
      <c r="U62" s="15"/>
    </row>
    <row r="66" spans="1:21">
      <c r="A66" s="9"/>
      <c r="B66" s="8" t="s">
        <v>70</v>
      </c>
      <c r="C66" s="9"/>
      <c r="D66" s="9"/>
      <c r="E66" s="9"/>
      <c r="F66" s="9"/>
      <c r="G66" s="9"/>
      <c r="H66" s="9"/>
      <c r="I66" s="9"/>
      <c r="J66" s="8" t="s">
        <v>73</v>
      </c>
      <c r="L66" s="9"/>
      <c r="M66" s="8" t="s">
        <v>70</v>
      </c>
      <c r="N66" s="9"/>
      <c r="O66" s="9"/>
      <c r="P66" s="9"/>
      <c r="Q66" s="9"/>
      <c r="R66" s="9"/>
      <c r="S66" s="9"/>
      <c r="T66" s="9"/>
      <c r="U66" s="8" t="s">
        <v>73</v>
      </c>
    </row>
    <row r="67" spans="1:21">
      <c r="A67" s="9"/>
      <c r="B67" s="9" t="s">
        <v>53</v>
      </c>
      <c r="C67" s="8" t="s">
        <v>40</v>
      </c>
      <c r="D67" s="8" t="s">
        <v>50</v>
      </c>
      <c r="E67" s="8" t="s">
        <v>54</v>
      </c>
      <c r="F67" s="8" t="s">
        <v>55</v>
      </c>
      <c r="G67" s="8" t="s">
        <v>56</v>
      </c>
      <c r="H67" s="8" t="s">
        <v>57</v>
      </c>
      <c r="I67" s="8" t="s">
        <v>58</v>
      </c>
      <c r="J67" s="8" t="s">
        <v>59</v>
      </c>
      <c r="L67" s="9"/>
      <c r="M67" s="9" t="s">
        <v>53</v>
      </c>
      <c r="N67" s="8" t="s">
        <v>40</v>
      </c>
      <c r="O67" s="8" t="s">
        <v>50</v>
      </c>
      <c r="P67" s="8" t="s">
        <v>54</v>
      </c>
      <c r="Q67" s="8" t="s">
        <v>55</v>
      </c>
      <c r="R67" s="8" t="s">
        <v>56</v>
      </c>
      <c r="S67" s="8" t="s">
        <v>57</v>
      </c>
      <c r="T67" s="8" t="s">
        <v>58</v>
      </c>
      <c r="U67" s="8" t="s">
        <v>59</v>
      </c>
    </row>
    <row r="68" spans="1:21">
      <c r="A68" s="8" t="s">
        <v>20</v>
      </c>
      <c r="B68" s="9" t="str">
        <f>Kilpailu!B$10</f>
        <v>Tero</v>
      </c>
      <c r="C68" s="9">
        <f>'1'!D$7</f>
        <v>136</v>
      </c>
      <c r="D68" s="19">
        <f>IF(LARGE(C$68:C$82,1)*1000=0,0,C68/LARGE(C$68:C$82,1)*1000)</f>
        <v>522.07293666026862</v>
      </c>
      <c r="E68" s="9">
        <f>'1'!C$58</f>
        <v>54.5</v>
      </c>
      <c r="F68" s="9">
        <f>'1'!D$58</f>
        <v>38</v>
      </c>
      <c r="G68" s="9">
        <f>'1'!E$58</f>
        <v>43</v>
      </c>
      <c r="H68" s="9">
        <f>'1'!F$58</f>
        <v>47</v>
      </c>
      <c r="I68" s="9">
        <f>'1'!G$58</f>
        <v>46</v>
      </c>
      <c r="J68" s="9">
        <f>LARGE(C$68:C$82,1)-C68</f>
        <v>124.5</v>
      </c>
      <c r="L68" s="8" t="s">
        <v>20</v>
      </c>
      <c r="M68" s="9" t="s">
        <v>99</v>
      </c>
      <c r="N68" s="9">
        <v>260.5</v>
      </c>
      <c r="O68" s="19">
        <v>1000</v>
      </c>
      <c r="P68" s="9"/>
      <c r="Q68" s="9"/>
      <c r="R68" s="9"/>
      <c r="S68" s="9"/>
      <c r="T68" s="9"/>
      <c r="U68" s="9"/>
    </row>
    <row r="69" spans="1:21">
      <c r="A69" s="8" t="s">
        <v>21</v>
      </c>
      <c r="B69" s="9" t="str">
        <f>Kilpailu!B$11</f>
        <v>Ari</v>
      </c>
      <c r="C69" s="9">
        <f>'2'!D$7</f>
        <v>260.5</v>
      </c>
      <c r="D69" s="19">
        <f t="shared" ref="D69:D82" si="10">IF(LARGE(C$68:C$82,1)*1000=0,0,C69/LARGE(C$68:C$82,1)*1000)</f>
        <v>1000</v>
      </c>
      <c r="E69" s="9">
        <f>'2'!C$58</f>
        <v>92.5</v>
      </c>
      <c r="F69" s="9">
        <f>'2'!D58</f>
        <v>87</v>
      </c>
      <c r="G69" s="9">
        <f>'2'!E$58</f>
        <v>87</v>
      </c>
      <c r="H69" s="9">
        <f>'2'!F$58</f>
        <v>86.5</v>
      </c>
      <c r="I69" s="9">
        <f>'2'!G$58</f>
        <v>86</v>
      </c>
      <c r="J69" s="9">
        <f t="shared" ref="J69:J82" si="11">LARGE(C$68:C$82,1)-C69</f>
        <v>0</v>
      </c>
      <c r="L69" s="8" t="s">
        <v>21</v>
      </c>
      <c r="M69" s="9" t="s">
        <v>100</v>
      </c>
      <c r="N69" s="9">
        <v>242</v>
      </c>
      <c r="O69" s="19">
        <v>928.98272552783112</v>
      </c>
      <c r="P69" s="9"/>
      <c r="Q69" s="9"/>
      <c r="R69" s="9"/>
      <c r="S69" s="9"/>
      <c r="T69" s="9"/>
      <c r="U69" s="9"/>
    </row>
    <row r="70" spans="1:21">
      <c r="A70" s="8" t="s">
        <v>22</v>
      </c>
      <c r="B70" s="9" t="str">
        <f>Kilpailu!B$12</f>
        <v>Jukka</v>
      </c>
      <c r="C70" s="9">
        <f>'3'!D$7</f>
        <v>179</v>
      </c>
      <c r="D70" s="19">
        <f t="shared" si="10"/>
        <v>687.14011516314781</v>
      </c>
      <c r="E70" s="9">
        <f>'3'!C$58</f>
        <v>64.5</v>
      </c>
      <c r="F70" s="9">
        <f>'3'!D$58</f>
        <v>51.5</v>
      </c>
      <c r="G70" s="9">
        <f>'3'!E$58</f>
        <v>56.5</v>
      </c>
      <c r="H70" s="9">
        <f>'3'!F$58</f>
        <v>68.5</v>
      </c>
      <c r="I70" s="9">
        <f>'3'!G$58</f>
        <v>58</v>
      </c>
      <c r="J70" s="9">
        <f t="shared" si="11"/>
        <v>81.5</v>
      </c>
      <c r="L70" s="8" t="s">
        <v>22</v>
      </c>
      <c r="M70" s="9" t="s">
        <v>98</v>
      </c>
      <c r="N70" s="9">
        <v>236</v>
      </c>
      <c r="O70" s="19">
        <v>905.95009596928992</v>
      </c>
      <c r="P70" s="9"/>
      <c r="Q70" s="9"/>
      <c r="R70" s="9"/>
      <c r="S70" s="9"/>
      <c r="T70" s="9"/>
      <c r="U70" s="9"/>
    </row>
    <row r="71" spans="1:21">
      <c r="A71" s="8" t="s">
        <v>23</v>
      </c>
      <c r="B71" s="9" t="str">
        <f>Kilpailu!B$13</f>
        <v>Sami</v>
      </c>
      <c r="C71" s="9">
        <f>'4'!D$7</f>
        <v>143</v>
      </c>
      <c r="D71" s="19">
        <f t="shared" si="10"/>
        <v>548.94433781190025</v>
      </c>
      <c r="E71" s="9">
        <f>'4'!C$58</f>
        <v>58.5</v>
      </c>
      <c r="F71" s="9">
        <f>'4'!D$58</f>
        <v>45</v>
      </c>
      <c r="G71" s="9">
        <f>'4'!E$58</f>
        <v>39</v>
      </c>
      <c r="H71" s="9">
        <f>'4'!F$58</f>
        <v>56</v>
      </c>
      <c r="I71" s="9">
        <f>'4'!G$58</f>
        <v>42</v>
      </c>
      <c r="J71" s="9">
        <f t="shared" si="11"/>
        <v>117.5</v>
      </c>
      <c r="L71" s="8" t="s">
        <v>23</v>
      </c>
      <c r="M71" s="9" t="s">
        <v>95</v>
      </c>
      <c r="N71" s="9">
        <v>210.5</v>
      </c>
      <c r="O71" s="19">
        <v>808.06142034548941</v>
      </c>
      <c r="P71" s="9"/>
      <c r="Q71" s="9"/>
      <c r="R71" s="9"/>
      <c r="S71" s="9"/>
      <c r="T71" s="9"/>
      <c r="U71" s="9"/>
    </row>
    <row r="72" spans="1:21">
      <c r="A72" s="8" t="s">
        <v>24</v>
      </c>
      <c r="B72" s="9" t="str">
        <f>Kilpailu!B$14</f>
        <v>Timo</v>
      </c>
      <c r="C72" s="9">
        <f>'5'!D$7</f>
        <v>210.5</v>
      </c>
      <c r="D72" s="19">
        <f t="shared" si="10"/>
        <v>808.06142034548941</v>
      </c>
      <c r="E72" s="9">
        <f>'5'!C$58</f>
        <v>79</v>
      </c>
      <c r="F72" s="9">
        <f>'5'!D$58</f>
        <v>63.5</v>
      </c>
      <c r="G72" s="9">
        <f>'5'!E$58</f>
        <v>67.5</v>
      </c>
      <c r="H72" s="9">
        <f>'5'!F$58</f>
        <v>78</v>
      </c>
      <c r="I72" s="9">
        <f>'5'!G$58</f>
        <v>65</v>
      </c>
      <c r="J72" s="9">
        <f t="shared" si="11"/>
        <v>50</v>
      </c>
      <c r="L72" s="8" t="s">
        <v>24</v>
      </c>
      <c r="M72" s="9" t="s">
        <v>96</v>
      </c>
      <c r="N72" s="9">
        <v>179</v>
      </c>
      <c r="O72" s="19">
        <v>687.14011516314781</v>
      </c>
      <c r="P72" s="9"/>
      <c r="Q72" s="9"/>
      <c r="R72" s="9"/>
      <c r="S72" s="9"/>
      <c r="T72" s="9"/>
      <c r="U72" s="9"/>
    </row>
    <row r="73" spans="1:21">
      <c r="A73" s="8" t="s">
        <v>25</v>
      </c>
      <c r="B73" s="9" t="str">
        <f>Kilpailu!B$15</f>
        <v>Markus</v>
      </c>
      <c r="C73" s="9">
        <f>'6'!D$7</f>
        <v>147</v>
      </c>
      <c r="D73" s="19">
        <f t="shared" si="10"/>
        <v>564.29942418426106</v>
      </c>
      <c r="E73" s="9">
        <f>'6'!C$58</f>
        <v>61.5</v>
      </c>
      <c r="F73" s="9">
        <f>'6'!D$58</f>
        <v>46</v>
      </c>
      <c r="G73" s="9">
        <f>'6'!E$58</f>
        <v>41.5</v>
      </c>
      <c r="H73" s="9">
        <f>'6'!F$58</f>
        <v>56</v>
      </c>
      <c r="I73" s="9">
        <f>'6'!G$58</f>
        <v>45</v>
      </c>
      <c r="J73" s="9">
        <f t="shared" si="11"/>
        <v>113.5</v>
      </c>
      <c r="L73" s="8" t="s">
        <v>25</v>
      </c>
      <c r="M73" s="9" t="s">
        <v>3</v>
      </c>
      <c r="N73" s="9">
        <v>169</v>
      </c>
      <c r="O73" s="19">
        <v>648.75239923224569</v>
      </c>
      <c r="P73" s="9"/>
      <c r="Q73" s="9"/>
      <c r="R73" s="9"/>
      <c r="S73" s="9"/>
      <c r="T73" s="9"/>
      <c r="U73" s="9"/>
    </row>
    <row r="74" spans="1:21">
      <c r="A74" s="8" t="s">
        <v>26</v>
      </c>
      <c r="B74" s="9" t="str">
        <f>Kilpailu!B$16</f>
        <v>Anssi</v>
      </c>
      <c r="C74" s="9">
        <f>'7'!D$7</f>
        <v>236</v>
      </c>
      <c r="D74" s="19">
        <f t="shared" si="10"/>
        <v>905.95009596928992</v>
      </c>
      <c r="E74" s="9">
        <f>'7'!C$58</f>
        <v>77</v>
      </c>
      <c r="F74" s="9">
        <f>'7'!D$58</f>
        <v>78</v>
      </c>
      <c r="G74" s="9">
        <f>'7'!E$58</f>
        <v>73</v>
      </c>
      <c r="H74" s="9">
        <f>'7'!F$58</f>
        <v>81</v>
      </c>
      <c r="I74" s="9">
        <f>'7'!G$58</f>
        <v>82</v>
      </c>
      <c r="J74" s="9">
        <f t="shared" si="11"/>
        <v>24.5</v>
      </c>
      <c r="L74" s="8" t="s">
        <v>26</v>
      </c>
      <c r="M74" s="9" t="s">
        <v>97</v>
      </c>
      <c r="N74" s="9">
        <v>147</v>
      </c>
      <c r="O74" s="19">
        <v>564.29942418426106</v>
      </c>
      <c r="P74" s="9"/>
      <c r="Q74" s="9"/>
      <c r="R74" s="9"/>
      <c r="S74" s="9"/>
      <c r="T74" s="9"/>
      <c r="U74" s="9"/>
    </row>
    <row r="75" spans="1:21">
      <c r="A75" s="8" t="s">
        <v>27</v>
      </c>
      <c r="B75" s="9" t="str">
        <f>Kilpailu!B$17</f>
        <v>Olli-Pekka</v>
      </c>
      <c r="C75" s="9">
        <f>'8'!D$7</f>
        <v>169</v>
      </c>
      <c r="D75" s="19">
        <f t="shared" si="10"/>
        <v>648.75239923224569</v>
      </c>
      <c r="E75" s="9">
        <f>'8'!C$58</f>
        <v>63</v>
      </c>
      <c r="F75" s="9">
        <f>'8'!D$58</f>
        <v>50</v>
      </c>
      <c r="G75" s="9">
        <f>'8'!E$58</f>
        <v>57.5</v>
      </c>
      <c r="H75" s="9">
        <f>'8'!F$58</f>
        <v>59.5</v>
      </c>
      <c r="I75" s="9">
        <f>'8'!G$58</f>
        <v>52</v>
      </c>
      <c r="J75" s="9">
        <f t="shared" si="11"/>
        <v>91.5</v>
      </c>
      <c r="L75" s="8" t="s">
        <v>27</v>
      </c>
      <c r="M75" s="9" t="s">
        <v>101</v>
      </c>
      <c r="N75" s="9">
        <v>143</v>
      </c>
      <c r="O75" s="19">
        <v>548.94433781190025</v>
      </c>
      <c r="P75" s="9"/>
      <c r="Q75" s="9"/>
      <c r="R75" s="9"/>
      <c r="S75" s="9"/>
      <c r="T75" s="9"/>
      <c r="U75" s="9"/>
    </row>
    <row r="76" spans="1:21">
      <c r="A76" s="8" t="s">
        <v>28</v>
      </c>
      <c r="B76" s="9" t="str">
        <f>Kilpailu!B$18</f>
        <v>Juho</v>
      </c>
      <c r="C76" s="9">
        <f>'9'!D$7</f>
        <v>242</v>
      </c>
      <c r="D76" s="19">
        <f t="shared" si="10"/>
        <v>928.98272552783112</v>
      </c>
      <c r="E76" s="9">
        <f>'9'!C$58</f>
        <v>83</v>
      </c>
      <c r="F76" s="9">
        <f>'9'!D$58</f>
        <v>77</v>
      </c>
      <c r="G76" s="9">
        <f>'9'!E$58</f>
        <v>75</v>
      </c>
      <c r="H76" s="9">
        <f>'9'!F$58</f>
        <v>84</v>
      </c>
      <c r="I76" s="9">
        <f>'9'!G$58</f>
        <v>82</v>
      </c>
      <c r="J76" s="9">
        <f t="shared" si="11"/>
        <v>18.5</v>
      </c>
      <c r="L76" s="8" t="s">
        <v>28</v>
      </c>
      <c r="M76" s="9" t="s">
        <v>105</v>
      </c>
      <c r="N76" s="9">
        <v>136</v>
      </c>
      <c r="O76" s="19">
        <v>522.07293666026862</v>
      </c>
      <c r="P76" s="9"/>
      <c r="Q76" s="9"/>
      <c r="R76" s="9"/>
      <c r="S76" s="9"/>
      <c r="T76" s="9"/>
      <c r="U76" s="9"/>
    </row>
    <row r="77" spans="1:21">
      <c r="A77" s="8" t="s">
        <v>29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260.5</v>
      </c>
      <c r="L77" s="8" t="s">
        <v>29</v>
      </c>
      <c r="M77" s="9"/>
      <c r="N77" s="9"/>
      <c r="O77" s="19"/>
      <c r="P77" s="9"/>
      <c r="Q77" s="9"/>
      <c r="R77" s="9"/>
      <c r="S77" s="9"/>
      <c r="T77" s="9"/>
      <c r="U77" s="9"/>
    </row>
    <row r="78" spans="1:21">
      <c r="A78" s="8" t="s">
        <v>30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260.5</v>
      </c>
      <c r="L78" s="8" t="s">
        <v>30</v>
      </c>
      <c r="M78" s="9"/>
      <c r="N78" s="9"/>
      <c r="O78" s="19"/>
      <c r="P78" s="9"/>
      <c r="Q78" s="9"/>
      <c r="R78" s="9"/>
      <c r="S78" s="9"/>
      <c r="T78" s="9"/>
      <c r="U78" s="9"/>
    </row>
    <row r="79" spans="1:21">
      <c r="A79" s="8" t="s">
        <v>31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260.5</v>
      </c>
      <c r="L79" s="8" t="s">
        <v>31</v>
      </c>
      <c r="M79" s="9"/>
      <c r="N79" s="9"/>
      <c r="O79" s="19"/>
      <c r="P79" s="9"/>
      <c r="Q79" s="9"/>
      <c r="R79" s="9"/>
      <c r="S79" s="9"/>
      <c r="T79" s="9"/>
      <c r="U79" s="9"/>
    </row>
    <row r="80" spans="1:21">
      <c r="A80" s="8" t="s">
        <v>32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260.5</v>
      </c>
      <c r="L80" s="8" t="s">
        <v>32</v>
      </c>
      <c r="M80" s="9"/>
      <c r="N80" s="9"/>
      <c r="O80" s="19"/>
      <c r="P80" s="9"/>
      <c r="Q80" s="9"/>
      <c r="R80" s="9"/>
      <c r="S80" s="9"/>
      <c r="T80" s="9"/>
      <c r="U80" s="9"/>
    </row>
    <row r="81" spans="1:21">
      <c r="A81" s="8" t="s">
        <v>33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260.5</v>
      </c>
      <c r="L81" s="8" t="s">
        <v>33</v>
      </c>
      <c r="M81" s="9"/>
      <c r="N81" s="9"/>
      <c r="O81" s="19"/>
      <c r="P81" s="9"/>
      <c r="Q81" s="9"/>
      <c r="R81" s="9"/>
      <c r="S81" s="9"/>
      <c r="T81" s="9"/>
      <c r="U81" s="9"/>
    </row>
    <row r="82" spans="1:21">
      <c r="A82" s="8" t="s">
        <v>34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260.5</v>
      </c>
      <c r="L82" s="8" t="s">
        <v>34</v>
      </c>
      <c r="M82" s="9"/>
      <c r="N82" s="9"/>
      <c r="O82" s="19"/>
      <c r="P82" s="9"/>
      <c r="Q82" s="9"/>
      <c r="R82" s="9"/>
      <c r="S82" s="9"/>
      <c r="T82" s="9"/>
      <c r="U82" s="9"/>
    </row>
  </sheetData>
  <sheetCalcPr fullCalcOnLoad="1"/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pageSetup paperSize="1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workbookViewId="0">
      <selection activeCell="G57" sqref="G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B5" t="str">
        <f>Kilpailu!B10</f>
        <v>Tero</v>
      </c>
      <c r="C5" s="1" t="s">
        <v>36</v>
      </c>
      <c r="D5">
        <f>SUM(H15:H25)</f>
        <v>127</v>
      </c>
      <c r="E5" s="23">
        <f>Tulokset!D28</f>
        <v>513.13131313131305</v>
      </c>
    </row>
    <row r="6" spans="1:8">
      <c r="C6" s="1" t="s">
        <v>38</v>
      </c>
      <c r="D6">
        <f>SUM(C42:G42)-LARGE(C42:G42,1)-SMALL(C42:G42,1)</f>
        <v>114</v>
      </c>
      <c r="E6" s="23">
        <f>Tulokset!D48</f>
        <v>449.70414201183434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136</v>
      </c>
      <c r="E7" s="23">
        <f>Tulokset!D68</f>
        <v>522.07293666026862</v>
      </c>
    </row>
    <row r="8" spans="1:8">
      <c r="A8" s="1" t="s">
        <v>17</v>
      </c>
      <c r="B8" s="10">
        <f>Kilpailu!B5</f>
        <v>40397</v>
      </c>
      <c r="E8" s="23"/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377</v>
      </c>
      <c r="E9" s="24">
        <f>SUM(E5:E7)</f>
        <v>1484.908391803416</v>
      </c>
    </row>
    <row r="10" spans="1:8">
      <c r="C10" s="1" t="s">
        <v>42</v>
      </c>
      <c r="D10" s="3">
        <f>SMALL(D5:D7,1)</f>
        <v>114</v>
      </c>
      <c r="E10" s="25">
        <f>SMALL(E5:E7,1)</f>
        <v>449.70414201183434</v>
      </c>
    </row>
    <row r="11" spans="1:8">
      <c r="C11" s="1" t="s">
        <v>43</v>
      </c>
      <c r="D11">
        <f>SUM(D5:D7)-D10</f>
        <v>263</v>
      </c>
      <c r="E11" s="23">
        <f>SUM(E5:E7)-E10</f>
        <v>1035.2042497915816</v>
      </c>
    </row>
    <row r="14" spans="1:8">
      <c r="A14" s="5" t="s">
        <v>44</v>
      </c>
      <c r="B14" s="6"/>
      <c r="C14" s="5" t="s">
        <v>45</v>
      </c>
      <c r="D14" s="5" t="s">
        <v>94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27" t="str">
        <f>IF(Kilpailu!$B$6 =Kilpailu!$A$79,Kilpailu!$B$30,IF(Kilpailu!$B$6 =Kilpailu!$A$80,Kilpailu!$B$45,IF(Kilpailu!$B$6 =Kilpailu!$A$81,Kilpailu!$B$60,"")))</f>
        <v>M with 2 half pirouettes on all side</v>
      </c>
      <c r="C15" s="6">
        <v>5</v>
      </c>
      <c r="D15" s="6">
        <v>3.5</v>
      </c>
      <c r="E15" s="6">
        <v>4.5</v>
      </c>
      <c r="F15" s="6">
        <v>4</v>
      </c>
      <c r="G15" s="6">
        <v>4</v>
      </c>
      <c r="H15" s="6">
        <f>(SUM(C15:G15)*IF(Kilpailu!$B$6 =Kilpailu!$A$79,Kilpailu!C30,IF(Kilpailu!$B$6 =Kilpailu!$A$80,Kilpailu!C45,IF(Kilpailu!$B$6 =Kilpailu!$A$81,Kilpailu!C60,1))))-SMALL(C15:G15,1)-LARGE(C15:G15,1)</f>
        <v>12.5</v>
      </c>
    </row>
    <row r="16" spans="1:8">
      <c r="A16" s="5" t="s">
        <v>21</v>
      </c>
      <c r="B16" s="27" t="str">
        <f>IF(Kilpailu!$B$6 =Kilpailu!$A$79,Kilpailu!$B$31,IF(Kilpailu!$B$6 =Kilpailu!$A$80,Kilpailu!$B$46,IF(Kilpailu!$B$6 =Kilpailu!$A$81,Kilpailu!$B$61,"")))</f>
        <v>Semicircle with pirouette</v>
      </c>
      <c r="C16" s="6">
        <v>6.5</v>
      </c>
      <c r="D16" s="6">
        <v>4.5</v>
      </c>
      <c r="E16" s="6">
        <v>5.5</v>
      </c>
      <c r="F16" s="6">
        <v>5</v>
      </c>
      <c r="G16" s="6">
        <v>6</v>
      </c>
      <c r="H16" s="6">
        <f>(SUM(C16:G16)*IF(Kilpailu!$B$6 =Kilpailu!$A$79,Kilpailu!C31,IF(Kilpailu!$B$6 =Kilpailu!$A$80,Kilpailu!C46,IF(Kilpailu!$B$6 =Kilpailu!$A$81,Kilpailu!C61,1))))-SMALL(C16:G16,1)-LARGE(C16:G16,1)</f>
        <v>16.5</v>
      </c>
    </row>
    <row r="17" spans="1:8">
      <c r="A17" s="5" t="s">
        <v>22</v>
      </c>
      <c r="B17" s="27" t="str">
        <f>IF(Kilpailu!$B$6 =Kilpailu!$A$79,Kilpailu!$B$32,IF(Kilpailu!$B$6 =Kilpailu!$A$80,Kilpailu!$B$47,IF(Kilpailu!$B$6 =Kilpailu!$A$81,Kilpailu!$B$62,"")))</f>
        <v>Diamond 3</v>
      </c>
      <c r="C17" s="6">
        <v>4</v>
      </c>
      <c r="D17" s="6">
        <v>4</v>
      </c>
      <c r="E17" s="6">
        <v>5</v>
      </c>
      <c r="F17" s="6">
        <v>4</v>
      </c>
      <c r="G17" s="6">
        <v>5</v>
      </c>
      <c r="H17" s="6">
        <f>(SUM(C17:G17)*IF(Kilpailu!$B$6 =Kilpailu!$A$79,Kilpailu!C32,IF(Kilpailu!$B$6 =Kilpailu!$A$80,Kilpailu!C47,IF(Kilpailu!$B$6 =Kilpailu!$A$81,Kilpailu!C62,1))))-SMALL(C17:G17,1)-LARGE(C17:G17,1)</f>
        <v>13</v>
      </c>
    </row>
    <row r="18" spans="1:8">
      <c r="A18" s="5" t="s">
        <v>23</v>
      </c>
      <c r="B18" s="27" t="str">
        <f>IF(Kilpailu!$B$6 =Kilpailu!$A$79,Kilpailu!$B$33,IF(Kilpailu!$B$6 =Kilpailu!$A$80,Kilpailu!$B$48,IF(Kilpailu!$B$6 =Kilpailu!$A$81,Kilpailu!$B$63,"")))</f>
        <v>Cuban eight</v>
      </c>
      <c r="C18" s="6">
        <v>7</v>
      </c>
      <c r="D18" s="6">
        <v>5</v>
      </c>
      <c r="E18" s="6">
        <v>6</v>
      </c>
      <c r="F18" s="6">
        <v>4</v>
      </c>
      <c r="G18" s="6">
        <v>5</v>
      </c>
      <c r="H18" s="6">
        <f>(SUM(C18:G18)*IF(Kilpailu!$B$6 =Kilpailu!$A$79,Kilpailu!C33,IF(Kilpailu!$B$6 =Kilpailu!$A$80,Kilpailu!C48,IF(Kilpailu!$B$6 =Kilpailu!$A$81,Kilpailu!C63,1))))-SMALL(C18:G18,1)-LARGE(C18:G18,1)</f>
        <v>16</v>
      </c>
    </row>
    <row r="19" spans="1:8">
      <c r="A19" s="5" t="s">
        <v>24</v>
      </c>
      <c r="B19" s="27" t="str">
        <f>IF(Kilpailu!$B$6 =Kilpailu!$A$79,Kilpailu!$B$34,IF(Kilpailu!$B$6 =Kilpailu!$A$80,Kilpailu!$B$49,IF(Kilpailu!$B$6 =Kilpailu!$A$81,Kilpailu!$B$64,"")))</f>
        <v>Pullpack with backward full roll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25</v>
      </c>
      <c r="B20" s="27" t="str">
        <f>IF(Kilpailu!$B$6 =Kilpailu!$A$79,Kilpailu!$B$35,IF(Kilpailu!$B$6 =Kilpailu!$A$80,Kilpailu!$B$50,IF(Kilpailu!$B$6 =Kilpailu!$A$81,Kilpailu!$B$65,"")))</f>
        <v>Cobra Roll with pushed flip</v>
      </c>
      <c r="C20" s="6">
        <v>5.5</v>
      </c>
      <c r="D20" s="6">
        <v>3.5</v>
      </c>
      <c r="E20" s="6">
        <v>5.5</v>
      </c>
      <c r="F20" s="6">
        <v>5</v>
      </c>
      <c r="G20" s="6">
        <v>6</v>
      </c>
      <c r="H20" s="6">
        <f>(SUM(C20:G20)*IF(Kilpailu!$B$6 =Kilpailu!$A$79,Kilpailu!C35,IF(Kilpailu!$B$6 =Kilpailu!$A$80,Kilpailu!C50,IF(Kilpailu!$B$6 =Kilpailu!$A$81,Kilpailu!C65,1))))-SMALL(C20:G20,1)-LARGE(C20:G20,1)</f>
        <v>16</v>
      </c>
    </row>
    <row r="21" spans="1:8">
      <c r="A21" s="5" t="s">
        <v>26</v>
      </c>
      <c r="B21" s="27" t="str">
        <f>IF(Kilpailu!$B$6 =Kilpailu!$A$79,Kilpailu!$B$36,IF(Kilpailu!$B$6 =Kilpailu!$A$80,Kilpailu!$B$51,IF(Kilpailu!$B$6 =Kilpailu!$A$81,Kilpailu!$B$66,"")))</f>
        <v>Vertical candle</v>
      </c>
      <c r="C21" s="6">
        <v>7</v>
      </c>
      <c r="D21" s="6">
        <v>4</v>
      </c>
      <c r="E21" s="6">
        <v>6</v>
      </c>
      <c r="F21" s="6">
        <v>4</v>
      </c>
      <c r="G21" s="6">
        <v>6</v>
      </c>
      <c r="H21" s="6">
        <f>(SUM(C21:G21)*IF(Kilpailu!$B$6 =Kilpailu!$A$79,Kilpailu!C36,IF(Kilpailu!$B$6 =Kilpailu!$A$80,Kilpailu!C51,IF(Kilpailu!$B$6 =Kilpailu!$A$81,Kilpailu!C66,1))))-SMALL(C21:G21,1)-LARGE(C21:G21,1)</f>
        <v>16</v>
      </c>
    </row>
    <row r="22" spans="1:8">
      <c r="A22" s="5" t="s">
        <v>27</v>
      </c>
      <c r="B22" s="27" t="str">
        <f>IF(Kilpailu!$B$6 =Kilpailu!$A$79,Kilpailu!$B$37,IF(Kilpailu!$B$6 =Kilpailu!$A$80,Kilpailu!$B$52,IF(Kilpailu!$B$6 =Kilpailu!$A$81,Kilpailu!$B$67,"")))</f>
        <v>Opposite 2 point rolls</v>
      </c>
      <c r="C22" s="6">
        <v>6</v>
      </c>
      <c r="D22" s="6">
        <v>3.5</v>
      </c>
      <c r="E22" s="6">
        <v>6</v>
      </c>
      <c r="F22" s="6">
        <v>3</v>
      </c>
      <c r="G22" s="6">
        <v>5</v>
      </c>
      <c r="H22" s="6">
        <f>(SUM(C22:G22)*IF(Kilpailu!$B$6 =Kilpailu!$A$79,Kilpailu!C37,IF(Kilpailu!$B$6 =Kilpailu!$A$80,Kilpailu!C52,IF(Kilpailu!$B$6 =Kilpailu!$A$81,Kilpailu!C67,1))))-SMALL(C22:G22,1)-LARGE(C22:G22,1)</f>
        <v>14.5</v>
      </c>
    </row>
    <row r="23" spans="1:8">
      <c r="A23" s="5" t="s">
        <v>28</v>
      </c>
      <c r="B23" s="27" t="str">
        <f>IF(Kilpailu!$B$6 =Kilpailu!$A$79,Kilpailu!$B$38,IF(Kilpailu!$B$6 =Kilpailu!$A$80,Kilpailu!$B$53,IF(Kilpailu!$B$6 =Kilpailu!$A$81,Kilpailu!$B$68,"")))</f>
        <v>Inside loop with pirouette on top</v>
      </c>
      <c r="C23" s="6">
        <v>4.5</v>
      </c>
      <c r="D23" s="6">
        <v>5</v>
      </c>
      <c r="E23" s="6">
        <v>6</v>
      </c>
      <c r="F23" s="6">
        <v>3</v>
      </c>
      <c r="G23" s="6">
        <v>4</v>
      </c>
      <c r="H23" s="6">
        <f>(SUM(C23:G23)*IF(Kilpailu!$B$6 =Kilpailu!$A$79,Kilpailu!C38,IF(Kilpailu!$B$6 =Kilpailu!$A$80,Kilpailu!C53,IF(Kilpailu!$B$6 =Kilpailu!$A$81,Kilpailu!C68,1))))-SMALL(C23:G23,1)-LARGE(C23:G23,1)</f>
        <v>13.5</v>
      </c>
    </row>
    <row r="24" spans="1:8">
      <c r="A24" s="5" t="s">
        <v>29</v>
      </c>
      <c r="B24" s="27" t="str">
        <f>IF(Kilpailu!$B$6 =Kilpailu!$A$79,Kilpailu!$B$39,IF(Kilpailu!$B$6 =Kilpailu!$A$80,Kilpailu!$B$54,IF(Kilpailu!$B$6 =Kilpailu!$A$81,Kilpailu!$B$69,"")))</f>
        <v>Autorotation with two 90º turns</v>
      </c>
      <c r="C24" s="6">
        <v>2</v>
      </c>
      <c r="D24" s="6">
        <v>3</v>
      </c>
      <c r="E24" s="6">
        <v>3</v>
      </c>
      <c r="F24" s="6">
        <v>3</v>
      </c>
      <c r="G24" s="6">
        <v>4</v>
      </c>
      <c r="H24" s="6">
        <f>(SUM(C24:G24)*IF(Kilpailu!$B$6 =Kilpailu!$A$79,Kilpailu!C39,IF(Kilpailu!$B$6 =Kilpailu!$A$80,Kilpailu!C54,IF(Kilpailu!$B$6 =Kilpailu!$A$81,Kilpailu!C69,1))))-SMALL(C24:G24,1)-LARGE(C24:G24,1)</f>
        <v>9</v>
      </c>
    </row>
    <row r="25" spans="1:8">
      <c r="A25" s="5" t="s">
        <v>30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52</v>
      </c>
      <c r="C26" s="6">
        <f>SUM(C15:C25)</f>
        <v>47.5</v>
      </c>
      <c r="D26" s="6">
        <f>SUM(D15:D25)</f>
        <v>36</v>
      </c>
      <c r="E26" s="6">
        <f>SUM(E15:E25)</f>
        <v>47.5</v>
      </c>
      <c r="F26" s="6">
        <f>SUM(F15:F25)</f>
        <v>35</v>
      </c>
      <c r="G26" s="6">
        <f>SUM(G15:G25)</f>
        <v>45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=Kilpailu!$A$79,Kilpailu!$B$30,IF(Kilpailu!$B$6 =Kilpailu!$A$80,Kilpailu!$B$45,IF(Kilpailu!$B$6 =Kilpailu!$A$81,Kilpailu!$B$60,"")))</f>
        <v>M with 2 half pirouettes on all side</v>
      </c>
      <c r="C31" s="15">
        <v>3.5</v>
      </c>
      <c r="D31" s="15">
        <v>3</v>
      </c>
      <c r="E31" s="15">
        <v>2</v>
      </c>
      <c r="F31" s="15">
        <v>3</v>
      </c>
      <c r="G31" s="15">
        <v>4</v>
      </c>
      <c r="H31" s="15">
        <f>(SUM(C31:G31)*IF(Kilpailu!$B$6 =Kilpailu!$A$79,Kilpailu!C30,IF(Kilpailu!$B$6 =Kilpailu!$A$80,Kilpailu!C45,IF(Kilpailu!$B$6 =Kilpailu!$A$81,Kilpailu!C60,1))))-SMALL(C31:G31,1)-LARGE(C31:G31,1)</f>
        <v>9.5</v>
      </c>
    </row>
    <row r="32" spans="1:8">
      <c r="A32" s="16" t="s">
        <v>21</v>
      </c>
      <c r="B32" s="53" t="str">
        <f>IF(Kilpailu!$B$6 =Kilpailu!$A$79,Kilpailu!$B$31,IF(Kilpailu!$B$6 =Kilpailu!$A$80,Kilpailu!$B$46,IF(Kilpailu!$B$6 =Kilpailu!$A$81,Kilpailu!$B$61,"")))</f>
        <v>Semicircle with pirouette</v>
      </c>
      <c r="C32" s="15">
        <v>4.5</v>
      </c>
      <c r="D32" s="15">
        <v>5</v>
      </c>
      <c r="E32" s="15">
        <v>3</v>
      </c>
      <c r="F32" s="15">
        <v>3.5</v>
      </c>
      <c r="G32" s="15">
        <v>6</v>
      </c>
      <c r="H32" s="15">
        <f>(SUM(C32:G32)*IF(Kilpailu!$B$6 =Kilpailu!$A$79,Kilpailu!C31,IF(Kilpailu!$B$6 =Kilpailu!$A$80,Kilpailu!C46,IF(Kilpailu!$B$6 =Kilpailu!$A$81,Kilpailu!C61,1))))-SMALL(C32:G32,1)-LARGE(C32:G32,1)</f>
        <v>13</v>
      </c>
    </row>
    <row r="33" spans="1:8">
      <c r="A33" s="16" t="s">
        <v>22</v>
      </c>
      <c r="B33" s="53" t="str">
        <f>IF(Kilpailu!$B$6 =Kilpailu!$A$79,Kilpailu!$B$32,IF(Kilpailu!$B$6 =Kilpailu!$A$80,Kilpailu!$B$47,IF(Kilpailu!$B$6 =Kilpailu!$A$81,Kilpailu!$B$62,"")))</f>
        <v>Diamond 3</v>
      </c>
      <c r="C33" s="15">
        <v>4</v>
      </c>
      <c r="D33" s="15">
        <v>4</v>
      </c>
      <c r="E33" s="15">
        <v>3</v>
      </c>
      <c r="F33" s="15">
        <v>4</v>
      </c>
      <c r="G33" s="15">
        <v>5</v>
      </c>
      <c r="H33" s="15">
        <f>(SUM(C33:G33)*IF(Kilpailu!$B$6 =Kilpailu!$A$79,Kilpailu!C32,IF(Kilpailu!$B$6 =Kilpailu!$A$80,Kilpailu!C47,IF(Kilpailu!$B$6 =Kilpailu!$A$81,Kilpailu!C62,1))))-SMALL(C33:G33,1)-LARGE(C33:G33,1)</f>
        <v>12</v>
      </c>
    </row>
    <row r="34" spans="1:8">
      <c r="A34" s="16" t="s">
        <v>23</v>
      </c>
      <c r="B34" s="53" t="str">
        <f>IF(Kilpailu!$B$6 =Kilpailu!$A$79,Kilpailu!$B$33,IF(Kilpailu!$B$6 =Kilpailu!$A$80,Kilpailu!$B$48,IF(Kilpailu!$B$6 =Kilpailu!$A$81,Kilpailu!$B$63,"")))</f>
        <v>Cuban eight</v>
      </c>
      <c r="C34" s="15">
        <v>5</v>
      </c>
      <c r="D34" s="15">
        <v>6</v>
      </c>
      <c r="E34" s="15">
        <v>4</v>
      </c>
      <c r="F34" s="15">
        <v>4</v>
      </c>
      <c r="G34" s="15">
        <v>5</v>
      </c>
      <c r="H34" s="15">
        <f>(SUM(C34:G34)*IF(Kilpailu!$B$6 =Kilpailu!$A$79,Kilpailu!C33,IF(Kilpailu!$B$6 =Kilpailu!$A$80,Kilpailu!C48,IF(Kilpailu!$B$6 =Kilpailu!$A$81,Kilpailu!C63,1))))-SMALL(C34:G34,1)-LARGE(C34:G34,1)</f>
        <v>14</v>
      </c>
    </row>
    <row r="35" spans="1:8">
      <c r="A35" s="16" t="s">
        <v>24</v>
      </c>
      <c r="B35" s="53" t="str">
        <f>IF(Kilpailu!$B$6 =Kilpailu!$A$79,Kilpailu!$B$34,IF(Kilpailu!$B$6 =Kilpailu!$A$80,Kilpailu!$B$49,IF(Kilpailu!$B$6 =Kilpailu!$A$81,Kilpailu!$B$64,"")))</f>
        <v>Pullpack with backward full roll</v>
      </c>
      <c r="C35" s="15">
        <v>5.5</v>
      </c>
      <c r="D35" s="15">
        <v>6</v>
      </c>
      <c r="E35" s="15">
        <v>5</v>
      </c>
      <c r="F35" s="15">
        <v>4.5</v>
      </c>
      <c r="G35" s="15">
        <v>3</v>
      </c>
      <c r="H35" s="15">
        <f>(SUM(C35:G35)*IF(Kilpailu!$B$6 =Kilpailu!$A$79,Kilpailu!C34,IF(Kilpailu!$B$6 =Kilpailu!$A$80,Kilpailu!C49,IF(Kilpailu!$B$6 =Kilpailu!$A$81,Kilpailu!C64,1))))-SMALL(C35:G35,1)-LARGE(C35:G35,1)</f>
        <v>15</v>
      </c>
    </row>
    <row r="36" spans="1:8">
      <c r="A36" s="16" t="s">
        <v>25</v>
      </c>
      <c r="B36" s="53" t="str">
        <f>IF(Kilpailu!$B$6 =Kilpailu!$A$79,Kilpailu!$B$35,IF(Kilpailu!$B$6 =Kilpailu!$A$80,Kilpailu!$B$50,IF(Kilpailu!$B$6 =Kilpailu!$A$81,Kilpailu!$B$65,"")))</f>
        <v>Cobra Roll with pushed flip</v>
      </c>
      <c r="C36" s="15">
        <v>6.5</v>
      </c>
      <c r="D36" s="15">
        <v>6</v>
      </c>
      <c r="E36" s="15">
        <v>3.5</v>
      </c>
      <c r="F36" s="15">
        <v>4</v>
      </c>
      <c r="G36" s="15">
        <v>4</v>
      </c>
      <c r="H36" s="15">
        <f>(SUM(C36:G36)*IF(Kilpailu!$B$6 =Kilpailu!$A$79,Kilpailu!C35,IF(Kilpailu!$B$6 =Kilpailu!$A$80,Kilpailu!C50,IF(Kilpailu!$B$6 =Kilpailu!$A$81,Kilpailu!C65,1))))-SMALL(C36:G36,1)-LARGE(C36:G36,1)</f>
        <v>14</v>
      </c>
    </row>
    <row r="37" spans="1:8">
      <c r="A37" s="16" t="s">
        <v>26</v>
      </c>
      <c r="B37" s="53" t="str">
        <f>IF(Kilpailu!$B$6 =Kilpailu!$A$79,Kilpailu!$B$36,IF(Kilpailu!$B$6 =Kilpailu!$A$80,Kilpailu!$B$51,IF(Kilpailu!$B$6 =Kilpailu!$A$81,Kilpailu!$B$66,"")))</f>
        <v>Vertical candle</v>
      </c>
      <c r="C37" s="15">
        <v>6.5</v>
      </c>
      <c r="D37" s="15">
        <v>5</v>
      </c>
      <c r="E37" s="15">
        <v>4.5</v>
      </c>
      <c r="F37" s="15">
        <v>4</v>
      </c>
      <c r="G37" s="15">
        <v>5</v>
      </c>
      <c r="H37" s="15">
        <f>(SUM(C37:G37)*IF(Kilpailu!$B$6 =Kilpailu!$A$79,Kilpailu!C36,IF(Kilpailu!$B$6 =Kilpailu!$A$80,Kilpailu!C51,IF(Kilpailu!$B$6 =Kilpailu!$A$81,Kilpailu!C66,1))))-SMALL(C37:G37,1)-LARGE(C37:G37,1)</f>
        <v>14.5</v>
      </c>
    </row>
    <row r="38" spans="1:8">
      <c r="A38" s="16" t="s">
        <v>27</v>
      </c>
      <c r="B38" s="53" t="str">
        <f>IF(Kilpailu!$B$6 =Kilpailu!$A$79,Kilpailu!$B$37,IF(Kilpailu!$B$6 =Kilpailu!$A$80,Kilpailu!$B$52,IF(Kilpailu!$B$6 =Kilpailu!$A$81,Kilpailu!$B$67,"")))</f>
        <v>Opposite 2 point rolls</v>
      </c>
      <c r="C38" s="15">
        <v>6</v>
      </c>
      <c r="D38" s="15">
        <v>4.5</v>
      </c>
      <c r="E38" s="15">
        <v>4.5</v>
      </c>
      <c r="F38" s="15">
        <v>3.5</v>
      </c>
      <c r="G38" s="15">
        <v>4</v>
      </c>
      <c r="H38" s="15">
        <f>(SUM(C38:G38)*IF(Kilpailu!$B$6 =Kilpailu!$A$79,Kilpailu!C37,IF(Kilpailu!$B$6 =Kilpailu!$A$80,Kilpailu!C52,IF(Kilpailu!$B$6 =Kilpailu!$A$81,Kilpailu!C67,1))))-SMALL(C38:G38,1)-LARGE(C38:G38,1)</f>
        <v>13</v>
      </c>
    </row>
    <row r="39" spans="1:8">
      <c r="A39" s="16" t="s">
        <v>28</v>
      </c>
      <c r="B39" s="53" t="str">
        <f>IF(Kilpailu!$B$6 =Kilpailu!$A$79,Kilpailu!$B$38,IF(Kilpailu!$B$6 =Kilpailu!$A$80,Kilpailu!$B$53,IF(Kilpailu!$B$6 =Kilpailu!$A$81,Kilpailu!$B$68,"")))</f>
        <v>Inside loop with pirouette on top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29</v>
      </c>
      <c r="B40" s="53" t="str">
        <f>IF(Kilpailu!$B$6 =Kilpailu!$A$79,Kilpailu!$B$39,IF(Kilpailu!$B$6 =Kilpailu!$A$80,Kilpailu!$B$54,IF(Kilpailu!$B$6 =Kilpailu!$A$81,Kilpailu!$B$69,"")))</f>
        <v>Autorotation with two 90º turns</v>
      </c>
      <c r="C40" s="15">
        <v>3</v>
      </c>
      <c r="D40" s="15">
        <v>2</v>
      </c>
      <c r="E40" s="15">
        <v>4</v>
      </c>
      <c r="F40" s="15">
        <v>2</v>
      </c>
      <c r="G40" s="15">
        <v>3</v>
      </c>
      <c r="H40" s="15">
        <f>(SUM(C40:G40)*IF(Kilpailu!$B$6 =Kilpailu!$A$79,Kilpailu!C39,IF(Kilpailu!$B$6 =Kilpailu!$A$80,Kilpailu!C54,IF(Kilpailu!$B$6 =Kilpailu!$A$81,Kilpailu!C69,1))))-SMALL(C40:G40,1)-LARGE(C40:G40,1)</f>
        <v>8</v>
      </c>
    </row>
    <row r="41" spans="1:8">
      <c r="A41" s="16" t="s">
        <v>30</v>
      </c>
      <c r="B41" s="53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52</v>
      </c>
      <c r="C42" s="15">
        <f>SUM(C31:C41)</f>
        <v>44.5</v>
      </c>
      <c r="D42" s="15">
        <f>SUM(D31:D41)</f>
        <v>41.5</v>
      </c>
      <c r="E42" s="15">
        <f>SUM(E31:E41)</f>
        <v>33.5</v>
      </c>
      <c r="F42" s="15">
        <f>SUM(F31:F41)</f>
        <v>32.5</v>
      </c>
      <c r="G42" s="15">
        <f>SUM(G31:G41)</f>
        <v>39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=Kilpailu!$A$79,Kilpailu!$B$30,IF(Kilpailu!$B$6 =Kilpailu!$A$80,Kilpailu!$B$45,IF(Kilpailu!$B$6 =Kilpailu!$A$81,Kilpailu!$B$60,"")))</f>
        <v>M with 2 half pirouettes on all side</v>
      </c>
      <c r="C47" s="9">
        <v>5</v>
      </c>
      <c r="D47" s="9">
        <v>4.5</v>
      </c>
      <c r="E47" s="9">
        <v>5</v>
      </c>
      <c r="F47" s="9">
        <v>5.5</v>
      </c>
      <c r="G47" s="9">
        <v>6</v>
      </c>
      <c r="H47" s="9">
        <f>(SUM(C47:G47)*IF(Kilpailu!$B$6 =Kilpailu!$A$79,Kilpailu!C30,IF(Kilpailu!$B$6 =Kilpailu!$A$80,Kilpailu!C45,IF(Kilpailu!$B$6 =Kilpailu!$A$81,Kilpailu!C60,1))))-SMALL(C47:G47,1)-LARGE(C47:G47,1)</f>
        <v>15.5</v>
      </c>
    </row>
    <row r="48" spans="1:8">
      <c r="A48" s="8" t="s">
        <v>21</v>
      </c>
      <c r="B48" s="28" t="str">
        <f>IF(Kilpailu!$B$6 =Kilpailu!$A$79,Kilpailu!$B$31,IF(Kilpailu!$B$6 =Kilpailu!$A$80,Kilpailu!$B$46,IF(Kilpailu!$B$6 =Kilpailu!$A$81,Kilpailu!$B$61,"")))</f>
        <v>Semicircle with pirouette</v>
      </c>
      <c r="C48" s="9">
        <v>6</v>
      </c>
      <c r="D48" s="9">
        <v>4.5</v>
      </c>
      <c r="E48" s="9">
        <v>5.5</v>
      </c>
      <c r="F48" s="9">
        <v>6</v>
      </c>
      <c r="G48" s="9">
        <v>6</v>
      </c>
      <c r="H48" s="9">
        <f>(SUM(C48:G48)*IF(Kilpailu!$B$6 =Kilpailu!$A$79,Kilpailu!C31,IF(Kilpailu!$B$6 =Kilpailu!$A$80,Kilpailu!C46,IF(Kilpailu!$B$6 =Kilpailu!$A$81,Kilpailu!C61,1))))-SMALL(C48:G48,1)-LARGE(C48:G48,1)</f>
        <v>17.5</v>
      </c>
    </row>
    <row r="49" spans="1:8">
      <c r="A49" s="8" t="s">
        <v>22</v>
      </c>
      <c r="B49" s="28" t="str">
        <f>IF(Kilpailu!$B$6 =Kilpailu!$A$79,Kilpailu!$B$32,IF(Kilpailu!$B$6 =Kilpailu!$A$80,Kilpailu!$B$47,IF(Kilpailu!$B$6 =Kilpailu!$A$81,Kilpailu!$B$62,"")))</f>
        <v>Diamond 3</v>
      </c>
      <c r="C49" s="9">
        <v>5.5</v>
      </c>
      <c r="D49" s="9">
        <v>3</v>
      </c>
      <c r="E49" s="9">
        <v>4</v>
      </c>
      <c r="F49" s="9">
        <v>4</v>
      </c>
      <c r="G49" s="9">
        <v>4</v>
      </c>
      <c r="H49" s="9">
        <f>(SUM(C49:G49)*IF(Kilpailu!$B$6 =Kilpailu!$A$79,Kilpailu!C32,IF(Kilpailu!$B$6 =Kilpailu!$A$80,Kilpailu!C47,IF(Kilpailu!$B$6 =Kilpailu!$A$81,Kilpailu!C62,1))))-SMALL(C49:G49,1)-LARGE(C49:G49,1)</f>
        <v>12</v>
      </c>
    </row>
    <row r="50" spans="1:8">
      <c r="A50" s="8" t="s">
        <v>23</v>
      </c>
      <c r="B50" s="28" t="str">
        <f>IF(Kilpailu!$B$6 =Kilpailu!$A$79,Kilpailu!$B$33,IF(Kilpailu!$B$6 =Kilpailu!$A$80,Kilpailu!$B$48,IF(Kilpailu!$B$6 =Kilpailu!$A$81,Kilpailu!$B$63,"")))</f>
        <v>Cuban eight</v>
      </c>
      <c r="C50" s="9">
        <v>6.5</v>
      </c>
      <c r="D50" s="9">
        <v>4</v>
      </c>
      <c r="E50" s="9">
        <v>5</v>
      </c>
      <c r="F50" s="9">
        <v>5</v>
      </c>
      <c r="G50" s="9">
        <v>5</v>
      </c>
      <c r="H50" s="9">
        <f>(SUM(C50:G50)*IF(Kilpailu!$B$6 =Kilpailu!$A$79,Kilpailu!C33,IF(Kilpailu!$B$6 =Kilpailu!$A$80,Kilpailu!C48,IF(Kilpailu!$B$6 =Kilpailu!$A$81,Kilpailu!C63,1))))-SMALL(C50:G50,1)-LARGE(C50:G50,1)</f>
        <v>15</v>
      </c>
    </row>
    <row r="51" spans="1:8">
      <c r="A51" s="8" t="s">
        <v>24</v>
      </c>
      <c r="B51" s="28" t="str">
        <f>IF(Kilpailu!$B$6 =Kilpailu!$A$79,Kilpailu!$B$34,IF(Kilpailu!$B$6 =Kilpailu!$A$80,Kilpailu!$B$49,IF(Kilpailu!$B$6 =Kilpailu!$A$81,Kilpailu!$B$64,"")))</f>
        <v>Pullpack with backward full roll</v>
      </c>
      <c r="C51" s="9">
        <v>6.5</v>
      </c>
      <c r="D51" s="9">
        <v>5</v>
      </c>
      <c r="E51" s="9">
        <v>5</v>
      </c>
      <c r="F51" s="9">
        <v>6</v>
      </c>
      <c r="G51" s="9">
        <v>6</v>
      </c>
      <c r="H51" s="9">
        <f>(SUM(C51:G51)*IF(Kilpailu!$B$6 =Kilpailu!$A$79,Kilpailu!C34,IF(Kilpailu!$B$6 =Kilpailu!$A$80,Kilpailu!C49,IF(Kilpailu!$B$6 =Kilpailu!$A$81,Kilpailu!C64,1))))-SMALL(C51:G51,1)-LARGE(C51:G51,1)</f>
        <v>17</v>
      </c>
    </row>
    <row r="52" spans="1:8">
      <c r="A52" s="8" t="s">
        <v>25</v>
      </c>
      <c r="B52" s="28" t="str">
        <f>IF(Kilpailu!$B$6 =Kilpailu!$A$79,Kilpailu!$B$35,IF(Kilpailu!$B$6 =Kilpailu!$A$80,Kilpailu!$B$50,IF(Kilpailu!$B$6 =Kilpailu!$A$81,Kilpailu!$B$65,"")))</f>
        <v>Cobra Roll with pushed flip</v>
      </c>
      <c r="C52" s="9">
        <v>6.5</v>
      </c>
      <c r="D52" s="9">
        <v>5</v>
      </c>
      <c r="E52" s="9">
        <v>3.5</v>
      </c>
      <c r="F52" s="9">
        <v>5</v>
      </c>
      <c r="G52" s="9">
        <v>5</v>
      </c>
      <c r="H52" s="9">
        <f>(SUM(C52:G52)*IF(Kilpailu!$B$6 =Kilpailu!$A$79,Kilpailu!C35,IF(Kilpailu!$B$6 =Kilpailu!$A$80,Kilpailu!C50,IF(Kilpailu!$B$6 =Kilpailu!$A$81,Kilpailu!C65,1))))-SMALL(C52:G52,1)-LARGE(C52:G52,1)</f>
        <v>15</v>
      </c>
    </row>
    <row r="53" spans="1:8">
      <c r="A53" s="8" t="s">
        <v>26</v>
      </c>
      <c r="B53" s="28" t="str">
        <f>IF(Kilpailu!$B$6 =Kilpailu!$A$79,Kilpailu!$B$36,IF(Kilpailu!$B$6 =Kilpailu!$A$80,Kilpailu!$B$51,IF(Kilpailu!$B$6 =Kilpailu!$A$81,Kilpailu!$B$66,"")))</f>
        <v>Vertical candle</v>
      </c>
      <c r="C53" s="9">
        <v>5.5</v>
      </c>
      <c r="D53" s="9">
        <v>4</v>
      </c>
      <c r="E53" s="9">
        <v>5.5</v>
      </c>
      <c r="F53" s="9">
        <v>5</v>
      </c>
      <c r="G53" s="9">
        <v>5</v>
      </c>
      <c r="H53" s="9">
        <f>(SUM(C53:G53)*IF(Kilpailu!$B$6 =Kilpailu!$A$79,Kilpailu!C36,IF(Kilpailu!$B$6 =Kilpailu!$A$80,Kilpailu!C51,IF(Kilpailu!$B$6 =Kilpailu!$A$81,Kilpailu!C66,1))))-SMALL(C53:G53,1)-LARGE(C53:G53,1)</f>
        <v>15.5</v>
      </c>
    </row>
    <row r="54" spans="1:8">
      <c r="A54" s="8" t="s">
        <v>27</v>
      </c>
      <c r="B54" s="28" t="str">
        <f>IF(Kilpailu!$B$6 =Kilpailu!$A$79,Kilpailu!$B$37,IF(Kilpailu!$B$6 =Kilpailu!$A$80,Kilpailu!$B$52,IF(Kilpailu!$B$6 =Kilpailu!$A$81,Kilpailu!$B$67,"")))</f>
        <v>Opposite 2 point rolls</v>
      </c>
      <c r="C54" s="9">
        <v>6.5</v>
      </c>
      <c r="D54" s="9">
        <v>4.5</v>
      </c>
      <c r="E54" s="9">
        <v>5</v>
      </c>
      <c r="F54" s="9">
        <v>6</v>
      </c>
      <c r="G54" s="9">
        <v>5</v>
      </c>
      <c r="H54" s="9">
        <f>(SUM(C54:G54)*IF(Kilpailu!$B$6 =Kilpailu!$A$79,Kilpailu!C37,IF(Kilpailu!$B$6 =Kilpailu!$A$80,Kilpailu!C52,IF(Kilpailu!$B$6 =Kilpailu!$A$81,Kilpailu!C67,1))))-SMALL(C54:G54,1)-LARGE(C54:G54,1)</f>
        <v>16</v>
      </c>
    </row>
    <row r="55" spans="1:8">
      <c r="A55" s="8" t="s">
        <v>28</v>
      </c>
      <c r="B55" s="28" t="str">
        <f>IF(Kilpailu!$B$6 =Kilpailu!$A$79,Kilpailu!$B$38,IF(Kilpailu!$B$6 =Kilpailu!$A$80,Kilpailu!$B$53,IF(Kilpailu!$B$6 =Kilpailu!$A$81,Kilpailu!$B$68,"")))</f>
        <v>Inside loop with pirouette on top</v>
      </c>
      <c r="C55" s="9">
        <v>6.5</v>
      </c>
      <c r="D55" s="9">
        <v>3.5</v>
      </c>
      <c r="E55" s="9">
        <v>4.5</v>
      </c>
      <c r="F55" s="9">
        <v>4.5</v>
      </c>
      <c r="G55" s="9">
        <v>4</v>
      </c>
      <c r="H55" s="9">
        <f>(SUM(C55:G55)*IF(Kilpailu!$B$6 =Kilpailu!$A$79,Kilpailu!C38,IF(Kilpailu!$B$6 =Kilpailu!$A$80,Kilpailu!C53,IF(Kilpailu!$B$6 =Kilpailu!$A$81,Kilpailu!C68,1))))-SMALL(C55:G55,1)-LARGE(C55:G55,1)</f>
        <v>13</v>
      </c>
    </row>
    <row r="56" spans="1:8">
      <c r="A56" s="8" t="s">
        <v>29</v>
      </c>
      <c r="B56" s="28" t="str">
        <f>IF(Kilpailu!$B$6 =Kilpailu!$A$79,Kilpailu!$B$39,IF(Kilpailu!$B$6 =Kilpailu!$A$80,Kilpailu!$B$54,IF(Kilpailu!$B$6 =Kilpailu!$A$81,Kilpailu!$B$69,"")))</f>
        <v>Autorotation with two 90º turns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30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52</v>
      </c>
      <c r="C58" s="9">
        <f>SUM(C47:C57)</f>
        <v>54.5</v>
      </c>
      <c r="D58" s="9">
        <f>SUM(D47:D57)</f>
        <v>38</v>
      </c>
      <c r="E58" s="9">
        <f>SUM(E47:E57)</f>
        <v>43</v>
      </c>
      <c r="F58" s="9">
        <f>SUM(F47:F57)</f>
        <v>47</v>
      </c>
      <c r="G58" s="9">
        <f>SUM(G47:G57)</f>
        <v>46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B1" workbookViewId="0">
      <selection activeCell="G58" sqref="G58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B5" t="str">
        <f>Kilpailu!B11</f>
        <v>Ari</v>
      </c>
      <c r="C5" s="1" t="s">
        <v>36</v>
      </c>
      <c r="D5">
        <f>SUM(C26:G26)-LARGE(C26:G26,1)-SMALL(C26:G26,1)</f>
        <v>247.5</v>
      </c>
      <c r="E5" s="23">
        <f>Tulokset!D29</f>
        <v>1000</v>
      </c>
    </row>
    <row r="6" spans="1:8">
      <c r="C6" s="1" t="s">
        <v>38</v>
      </c>
      <c r="D6">
        <f>SUM(C42:G42)-LARGE(C42:G42,1)-SMALL(C42:G42,1)</f>
        <v>253.5</v>
      </c>
      <c r="E6" s="23">
        <f>Tulokset!D49</f>
        <v>1000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260.5</v>
      </c>
      <c r="E7" s="23">
        <f>Tulokset!D69</f>
        <v>1000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761.5</v>
      </c>
      <c r="E9" s="24">
        <f>SUM(E5:E7)</f>
        <v>3000</v>
      </c>
    </row>
    <row r="10" spans="1:8">
      <c r="C10" s="1" t="s">
        <v>42</v>
      </c>
      <c r="D10" s="3">
        <f>SMALL(D5:D7,1)</f>
        <v>247.5</v>
      </c>
      <c r="E10" s="25">
        <f>SMALL(E5:E7,1)</f>
        <v>1000</v>
      </c>
    </row>
    <row r="11" spans="1:8">
      <c r="C11" s="1" t="s">
        <v>43</v>
      </c>
      <c r="D11">
        <f>SUM(D5:D7)-D10</f>
        <v>514</v>
      </c>
      <c r="E11" s="23">
        <f>SUM(E5:E7)-E10</f>
        <v>2000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8.5</v>
      </c>
      <c r="D15" s="6">
        <v>7.5</v>
      </c>
      <c r="E15" s="6">
        <v>9</v>
      </c>
      <c r="F15" s="6">
        <v>8.5</v>
      </c>
      <c r="G15" s="6">
        <v>7</v>
      </c>
      <c r="H15" s="6">
        <f>(SUM(C15:G15)*IF(Kilpailu!$B$6 =Kilpailu!$A$79,Kilpailu!C30,IF(Kilpailu!$B$6 =Kilpailu!$A$80,Kilpailu!C45,IF(Kilpailu!$B$6 =Kilpailu!$A$81,Kilpailu!C60,1))))-SMALL(C15:G15,1)-LARGE(C15:G15,1)</f>
        <v>24.5</v>
      </c>
    </row>
    <row r="16" spans="1:8">
      <c r="A16" s="5" t="s">
        <v>21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8.5</v>
      </c>
      <c r="D16" s="6">
        <v>8</v>
      </c>
      <c r="E16" s="6">
        <v>7</v>
      </c>
      <c r="F16" s="6">
        <v>8</v>
      </c>
      <c r="G16" s="6">
        <v>8</v>
      </c>
      <c r="H16" s="6">
        <f>(SUM(C16:G16)*IF(Kilpailu!$B$6 =Kilpailu!$A$79,Kilpailu!C31,IF(Kilpailu!$B$6 =Kilpailu!$A$80,Kilpailu!C46,IF(Kilpailu!$B$6 =Kilpailu!$A$81,Kilpailu!C61,1))))-SMALL(C16:G16,1)-LARGE(C16:G16,1)</f>
        <v>24</v>
      </c>
    </row>
    <row r="17" spans="1:8">
      <c r="A17" s="5" t="s">
        <v>22</v>
      </c>
      <c r="B17" s="27" t="str">
        <f>IF(Kilpailu!$B$6 =Kilpailu!$A$79,Kilpailu!B32,IF(Kilpailu!$B$6 =Kilpailu!$A$80,Kilpailu!B47,IF(Kilpailu!$B$6 =Kilpailu!$A$81,Kilpailu!B62,"")))</f>
        <v>Diamond 3</v>
      </c>
      <c r="C17" s="6">
        <v>8.5</v>
      </c>
      <c r="D17" s="6">
        <v>7</v>
      </c>
      <c r="E17" s="6">
        <v>8</v>
      </c>
      <c r="F17" s="6">
        <v>8.5</v>
      </c>
      <c r="G17" s="6">
        <v>9</v>
      </c>
      <c r="H17" s="6">
        <f>(SUM(C17:G17)*IF(Kilpailu!$B$6 =Kilpailu!$A$79,Kilpailu!C32,IF(Kilpailu!$B$6 =Kilpailu!$A$80,Kilpailu!C47,IF(Kilpailu!$B$6 =Kilpailu!$A$81,Kilpailu!C62,1))))-SMALL(C17:G17,1)-LARGE(C17:G17,1)</f>
        <v>25</v>
      </c>
    </row>
    <row r="18" spans="1:8">
      <c r="A18" s="5" t="s">
        <v>23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8.5</v>
      </c>
      <c r="D18" s="6">
        <v>7.5</v>
      </c>
      <c r="E18" s="6">
        <v>8.5</v>
      </c>
      <c r="F18" s="6">
        <v>8.5</v>
      </c>
      <c r="G18" s="6">
        <v>8</v>
      </c>
      <c r="H18" s="6">
        <f>(SUM(C18:G18)*IF(Kilpailu!$B$6 =Kilpailu!$A$79,Kilpailu!C33,IF(Kilpailu!$B$6 =Kilpailu!$A$80,Kilpailu!C48,IF(Kilpailu!$B$6 =Kilpailu!$A$81,Kilpailu!C63,1))))-SMALL(C18:G18,1)-LARGE(C18:G18,1)</f>
        <v>25</v>
      </c>
    </row>
    <row r="19" spans="1:8">
      <c r="A19" s="5" t="s">
        <v>24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8.5</v>
      </c>
      <c r="D19" s="6">
        <v>8.5</v>
      </c>
      <c r="E19" s="6">
        <v>8.5</v>
      </c>
      <c r="F19" s="6">
        <v>9</v>
      </c>
      <c r="G19" s="6">
        <v>9</v>
      </c>
      <c r="H19" s="6">
        <f>(SUM(C19:G19)*IF(Kilpailu!$B$6 =Kilpailu!$A$79,Kilpailu!C34,IF(Kilpailu!$B$6 =Kilpailu!$A$80,Kilpailu!C49,IF(Kilpailu!$B$6 =Kilpailu!$A$81,Kilpailu!C64,1))))-SMALL(C19:G19,1)-LARGE(C19:G19,1)</f>
        <v>26</v>
      </c>
    </row>
    <row r="20" spans="1:8">
      <c r="A20" s="5" t="s">
        <v>25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8.5</v>
      </c>
      <c r="D20" s="6">
        <v>7.5</v>
      </c>
      <c r="E20" s="6">
        <v>8</v>
      </c>
      <c r="F20" s="6">
        <v>8.5</v>
      </c>
      <c r="G20" s="6">
        <v>8</v>
      </c>
      <c r="H20" s="6">
        <f>(SUM(C20:G20)*IF(Kilpailu!$B$6 =Kilpailu!$A$79,Kilpailu!C35,IF(Kilpailu!$B$6 =Kilpailu!$A$80,Kilpailu!C50,IF(Kilpailu!$B$6 =Kilpailu!$A$81,Kilpailu!C65,1))))-SMALL(C20:G20,1)-LARGE(C20:G20,1)</f>
        <v>24.5</v>
      </c>
    </row>
    <row r="21" spans="1:8">
      <c r="A21" s="5" t="s">
        <v>26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9</v>
      </c>
      <c r="D21" s="6">
        <v>7.5</v>
      </c>
      <c r="E21" s="6">
        <v>7.5</v>
      </c>
      <c r="F21" s="6">
        <v>7.5</v>
      </c>
      <c r="G21" s="6">
        <v>9</v>
      </c>
      <c r="H21" s="6">
        <f>(SUM(C21:G21)*IF(Kilpailu!$B$6 =Kilpailu!$A$79,Kilpailu!C36,IF(Kilpailu!$B$6 =Kilpailu!$A$80,Kilpailu!C51,IF(Kilpailu!$B$6 =Kilpailu!$A$81,Kilpailu!C66,1))))-SMALL(C21:G21,1)-LARGE(C21:G21,1)</f>
        <v>24</v>
      </c>
    </row>
    <row r="22" spans="1:8">
      <c r="A22" s="5" t="s">
        <v>27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8.5</v>
      </c>
      <c r="D22" s="6">
        <v>8.5</v>
      </c>
      <c r="E22" s="6">
        <v>8.5</v>
      </c>
      <c r="F22" s="6">
        <v>8</v>
      </c>
      <c r="G22" s="6">
        <v>8</v>
      </c>
      <c r="H22" s="6">
        <f>(SUM(C22:G22)*IF(Kilpailu!$B$6 =Kilpailu!$A$79,Kilpailu!C37,IF(Kilpailu!$B$6 =Kilpailu!$A$80,Kilpailu!C52,IF(Kilpailu!$B$6 =Kilpailu!$A$81,Kilpailu!C67,1))))-SMALL(C22:G22,1)-LARGE(C22:G22,1)</f>
        <v>25</v>
      </c>
    </row>
    <row r="23" spans="1:8">
      <c r="A23" s="5" t="s">
        <v>28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9</v>
      </c>
      <c r="D23" s="6">
        <v>9</v>
      </c>
      <c r="E23" s="6">
        <v>8.5</v>
      </c>
      <c r="F23" s="6">
        <v>8.5</v>
      </c>
      <c r="G23" s="6">
        <v>9</v>
      </c>
      <c r="H23" s="6">
        <f>(SUM(C23:G23)*IF(Kilpailu!$B$6 =Kilpailu!$A$79,Kilpailu!C38,IF(Kilpailu!$B$6 =Kilpailu!$A$80,Kilpailu!C53,IF(Kilpailu!$B$6 =Kilpailu!$A$81,Kilpailu!C68,1))))-SMALL(C23:G23,1)-LARGE(C23:G23,1)</f>
        <v>26.5</v>
      </c>
    </row>
    <row r="24" spans="1:8">
      <c r="A24" s="5" t="s">
        <v>29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9</v>
      </c>
      <c r="D24" s="6">
        <v>9</v>
      </c>
      <c r="E24" s="6">
        <v>8</v>
      </c>
      <c r="F24" s="6">
        <v>8</v>
      </c>
      <c r="G24" s="6">
        <v>8</v>
      </c>
      <c r="H24" s="6">
        <f>(SUM(C24:G24)*IF(Kilpailu!$B$6 =Kilpailu!$A$79,Kilpailu!C39,IF(Kilpailu!$B$6 =Kilpailu!$A$80,Kilpailu!C54,IF(Kilpailu!$B$6 =Kilpailu!$A$81,Kilpailu!C69,1))))-SMALL(C24:G24,1)-LARGE(C24:G24,1)</f>
        <v>25</v>
      </c>
    </row>
    <row r="25" spans="1:8">
      <c r="A25" s="5" t="s">
        <v>30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52</v>
      </c>
      <c r="C26" s="6">
        <f>SUM(C15:C25)</f>
        <v>86.5</v>
      </c>
      <c r="D26" s="6">
        <f>SUM(D15:D25)</f>
        <v>80</v>
      </c>
      <c r="E26" s="6">
        <f>SUM(E15:E25)</f>
        <v>81.5</v>
      </c>
      <c r="F26" s="6">
        <f>SUM(F15:F25)</f>
        <v>83</v>
      </c>
      <c r="G26" s="6">
        <f>SUM(G15:G25)</f>
        <v>83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>
        <v>9</v>
      </c>
      <c r="D31" s="15">
        <v>9</v>
      </c>
      <c r="E31" s="15">
        <v>8</v>
      </c>
      <c r="F31" s="15">
        <v>9</v>
      </c>
      <c r="G31" s="15">
        <v>8</v>
      </c>
      <c r="H31" s="15">
        <f>(SUM(C31:G31)*IF(Kilpailu!$B$6 =Kilpailu!$A$79,Kilpailu!C30,IF(Kilpailu!$B$6 =Kilpailu!$A$80,Kilpailu!C45,IF(Kilpailu!$B$6 =Kilpailu!$A$81,Kilpailu!C60,1))))-SMALL(C31:G31,1)-LARGE(C31:G31,1)</f>
        <v>26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>
        <v>8.5</v>
      </c>
      <c r="D32" s="15">
        <v>8</v>
      </c>
      <c r="E32" s="15">
        <v>8</v>
      </c>
      <c r="F32" s="15">
        <v>7.5</v>
      </c>
      <c r="G32" s="15">
        <v>7</v>
      </c>
      <c r="H32" s="15">
        <f>(SUM(C32:G32)*IF(Kilpailu!$B$6 =Kilpailu!$A$79,Kilpailu!C31,IF(Kilpailu!$B$6 =Kilpailu!$A$80,Kilpailu!C46,IF(Kilpailu!$B$6 =Kilpailu!$A$81,Kilpailu!C61,1))))-SMALL(C32:G32,1)-LARGE(C32:G32,1)</f>
        <v>23.5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>
        <v>8.5</v>
      </c>
      <c r="D33" s="15">
        <v>8</v>
      </c>
      <c r="E33" s="15">
        <v>7.5</v>
      </c>
      <c r="F33" s="15">
        <v>8</v>
      </c>
      <c r="G33" s="15">
        <v>8</v>
      </c>
      <c r="H33" s="15">
        <f>(SUM(C33:G33)*IF(Kilpailu!$B$6 =Kilpailu!$A$79,Kilpailu!C32,IF(Kilpailu!$B$6 =Kilpailu!$A$80,Kilpailu!C47,IF(Kilpailu!$B$6 =Kilpailu!$A$81,Kilpailu!C62,1))))-SMALL(C33:G33,1)-LARGE(C33:G33,1)</f>
        <v>24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>
        <v>8.5</v>
      </c>
      <c r="D34" s="15">
        <v>8.5</v>
      </c>
      <c r="E34" s="15">
        <v>8</v>
      </c>
      <c r="F34" s="15">
        <v>8.5</v>
      </c>
      <c r="G34" s="15">
        <v>9</v>
      </c>
      <c r="H34" s="15">
        <f>(SUM(C34:G34)*IF(Kilpailu!$B$6 =Kilpailu!$A$79,Kilpailu!C33,IF(Kilpailu!$B$6 =Kilpailu!$A$80,Kilpailu!C48,IF(Kilpailu!$B$6 =Kilpailu!$A$81,Kilpailu!C63,1))))-SMALL(C34:G34,1)-LARGE(C34:G34,1)</f>
        <v>25.5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>
        <v>9.5</v>
      </c>
      <c r="D35" s="15">
        <v>9</v>
      </c>
      <c r="E35" s="15">
        <v>9</v>
      </c>
      <c r="F35" s="15">
        <v>9</v>
      </c>
      <c r="G35" s="15">
        <v>9</v>
      </c>
      <c r="H35" s="15">
        <f>(SUM(C35:G35)*IF(Kilpailu!$B$6 =Kilpailu!$A$79,Kilpailu!C34,IF(Kilpailu!$B$6 =Kilpailu!$A$80,Kilpailu!C49,IF(Kilpailu!$B$6 =Kilpailu!$A$81,Kilpailu!C64,1))))-SMALL(C35:G35,1)-LARGE(C35:G35,1)</f>
        <v>27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>
        <v>8.5</v>
      </c>
      <c r="D36" s="15">
        <v>8.5</v>
      </c>
      <c r="E36" s="15">
        <v>8.5</v>
      </c>
      <c r="F36" s="15">
        <v>9</v>
      </c>
      <c r="G36" s="15">
        <v>8</v>
      </c>
      <c r="H36" s="15">
        <f>(SUM(C36:G36)*IF(Kilpailu!$B$6 =Kilpailu!$A$79,Kilpailu!C35,IF(Kilpailu!$B$6 =Kilpailu!$A$80,Kilpailu!C50,IF(Kilpailu!$B$6 =Kilpailu!$A$81,Kilpailu!C65,1))))-SMALL(C36:G36,1)-LARGE(C36:G36,1)</f>
        <v>25.5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>
        <v>9</v>
      </c>
      <c r="D37" s="15">
        <v>9</v>
      </c>
      <c r="E37" s="15">
        <v>9</v>
      </c>
      <c r="F37" s="15">
        <v>9</v>
      </c>
      <c r="G37" s="15">
        <v>9</v>
      </c>
      <c r="H37" s="15">
        <f>(SUM(C37:G37)*IF(Kilpailu!$B$6 =Kilpailu!$A$79,Kilpailu!C36,IF(Kilpailu!$B$6 =Kilpailu!$A$80,Kilpailu!C51,IF(Kilpailu!$B$6 =Kilpailu!$A$81,Kilpailu!C66,1))))-SMALL(C37:G37,1)-LARGE(C37:G37,1)</f>
        <v>27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>
        <v>8.5</v>
      </c>
      <c r="D38" s="15">
        <v>9</v>
      </c>
      <c r="E38" s="15">
        <v>8</v>
      </c>
      <c r="F38" s="15">
        <v>7.5</v>
      </c>
      <c r="G38" s="15">
        <v>9</v>
      </c>
      <c r="H38" s="15">
        <f>(SUM(C38:G38)*IF(Kilpailu!$B$6 =Kilpailu!$A$79,Kilpailu!C37,IF(Kilpailu!$B$6 =Kilpailu!$A$80,Kilpailu!C52,IF(Kilpailu!$B$6 =Kilpailu!$A$81,Kilpailu!C67,1))))-SMALL(C38:G38,1)-LARGE(C38:G38,1)</f>
        <v>25.5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>
        <v>9</v>
      </c>
      <c r="D39" s="15">
        <v>8</v>
      </c>
      <c r="E39" s="15">
        <v>8</v>
      </c>
      <c r="F39" s="15">
        <v>8.5</v>
      </c>
      <c r="G39" s="15">
        <v>9</v>
      </c>
      <c r="H39" s="15">
        <f>(SUM(C39:G39)*IF(Kilpailu!$B$6 =Kilpailu!$A$79,Kilpailu!C38,IF(Kilpailu!$B$6 =Kilpailu!$A$80,Kilpailu!C53,IF(Kilpailu!$B$6 =Kilpailu!$A$81,Kilpailu!C68,1))))-SMALL(C39:G39,1)-LARGE(C39:G39,1)</f>
        <v>25.5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>
        <v>9</v>
      </c>
      <c r="D40" s="15">
        <v>8.5</v>
      </c>
      <c r="E40" s="15">
        <v>8</v>
      </c>
      <c r="F40" s="15">
        <v>8</v>
      </c>
      <c r="G40" s="15">
        <v>8</v>
      </c>
      <c r="H40" s="15">
        <f>(SUM(C40:G40)*IF(Kilpailu!$B$6 =Kilpailu!$A$79,Kilpailu!C39,IF(Kilpailu!$B$6 =Kilpailu!$A$80,Kilpailu!C54,IF(Kilpailu!$B$6 =Kilpailu!$A$81,Kilpailu!C69,1))))-SMALL(C40:G40,1)-LARGE(C40:G40,1)</f>
        <v>24.5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52</v>
      </c>
      <c r="C42" s="15">
        <f>SUM(C31:C41)</f>
        <v>88</v>
      </c>
      <c r="D42" s="15">
        <f>SUM(D31:D41)</f>
        <v>85.5</v>
      </c>
      <c r="E42" s="15">
        <f>SUM(E31:E41)</f>
        <v>82</v>
      </c>
      <c r="F42" s="15">
        <f>SUM(F31:F41)</f>
        <v>84</v>
      </c>
      <c r="G42" s="15">
        <f>SUM(G31:G41)</f>
        <v>84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8.5</v>
      </c>
      <c r="D47" s="9">
        <v>8</v>
      </c>
      <c r="E47" s="9">
        <v>8</v>
      </c>
      <c r="F47" s="9">
        <v>8</v>
      </c>
      <c r="G47" s="9">
        <v>7</v>
      </c>
      <c r="H47" s="9">
        <f>(SUM(C47:G47)*IF(Kilpailu!$B$6 =Kilpailu!$A$79,Kilpailu!C30,IF(Kilpailu!$B$6 =Kilpailu!$A$80,Kilpailu!C45,IF(Kilpailu!$B$6 =Kilpailu!$A$81,Kilpailu!C60,1))))-SMALL(C47:G47,1)-LARGE(C47:G47,1)</f>
        <v>24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9.5</v>
      </c>
      <c r="D48" s="9">
        <v>8.5</v>
      </c>
      <c r="E48" s="9">
        <v>9</v>
      </c>
      <c r="F48" s="9">
        <v>8</v>
      </c>
      <c r="G48" s="9">
        <v>8</v>
      </c>
      <c r="H48" s="9">
        <f>(SUM(C48:G48)*IF(Kilpailu!$B$6 =Kilpailu!$A$79,Kilpailu!C31,IF(Kilpailu!$B$6 =Kilpailu!$A$80,Kilpailu!C46,IF(Kilpailu!$B$6 =Kilpailu!$A$81,Kilpailu!C61,1))))-SMALL(C48:G48,1)-LARGE(C48:G48,1)</f>
        <v>25.5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>
        <v>9</v>
      </c>
      <c r="D49" s="9">
        <v>8.5</v>
      </c>
      <c r="E49" s="9">
        <v>8.5</v>
      </c>
      <c r="F49" s="9">
        <v>8</v>
      </c>
      <c r="G49" s="9">
        <v>9</v>
      </c>
      <c r="H49" s="9">
        <f>(SUM(C49:G49)*IF(Kilpailu!$B$6 =Kilpailu!$A$79,Kilpailu!C32,IF(Kilpailu!$B$6 =Kilpailu!$A$80,Kilpailu!C47,IF(Kilpailu!$B$6 =Kilpailu!$A$81,Kilpailu!C62,1))))-SMALL(C49:G49,1)-LARGE(C49:G49,1)</f>
        <v>26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9.5</v>
      </c>
      <c r="D50" s="9">
        <v>8.5</v>
      </c>
      <c r="E50" s="9">
        <v>9</v>
      </c>
      <c r="F50" s="9">
        <v>9</v>
      </c>
      <c r="G50" s="9">
        <v>9</v>
      </c>
      <c r="H50" s="9">
        <f>(SUM(C50:G50)*IF(Kilpailu!$B$6 =Kilpailu!$A$79,Kilpailu!C33,IF(Kilpailu!$B$6 =Kilpailu!$A$80,Kilpailu!C48,IF(Kilpailu!$B$6 =Kilpailu!$A$81,Kilpailu!C63,1))))-SMALL(C50:G50,1)-LARGE(C50:G50,1)</f>
        <v>27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9.5</v>
      </c>
      <c r="D51" s="9">
        <v>9</v>
      </c>
      <c r="E51" s="9">
        <v>8.5</v>
      </c>
      <c r="F51" s="9">
        <v>9</v>
      </c>
      <c r="G51" s="9">
        <v>9</v>
      </c>
      <c r="H51" s="9">
        <f>(SUM(C51:G51)*IF(Kilpailu!$B$6 =Kilpailu!$A$79,Kilpailu!C34,IF(Kilpailu!$B$6 =Kilpailu!$A$80,Kilpailu!C49,IF(Kilpailu!$B$6 =Kilpailu!$A$81,Kilpailu!C64,1))))-SMALL(C51:G51,1)-LARGE(C51:G51,1)</f>
        <v>27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9.5</v>
      </c>
      <c r="D52" s="9">
        <v>9</v>
      </c>
      <c r="E52" s="9">
        <v>9</v>
      </c>
      <c r="F52" s="9">
        <v>9</v>
      </c>
      <c r="G52" s="9">
        <v>9</v>
      </c>
      <c r="H52" s="9">
        <f>(SUM(C52:G52)*IF(Kilpailu!$B$6 =Kilpailu!$A$79,Kilpailu!C35,IF(Kilpailu!$B$6 =Kilpailu!$A$80,Kilpailu!C50,IF(Kilpailu!$B$6 =Kilpailu!$A$81,Kilpailu!C65,1))))-SMALL(C52:G52,1)-LARGE(C52:G52,1)</f>
        <v>27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9</v>
      </c>
      <c r="D53" s="9">
        <v>9</v>
      </c>
      <c r="E53" s="9">
        <v>9</v>
      </c>
      <c r="F53" s="9">
        <v>8.5</v>
      </c>
      <c r="G53" s="9">
        <v>9</v>
      </c>
      <c r="H53" s="9">
        <f>(SUM(C53:G53)*IF(Kilpailu!$B$6 =Kilpailu!$A$79,Kilpailu!C36,IF(Kilpailu!$B$6 =Kilpailu!$A$80,Kilpailu!C51,IF(Kilpailu!$B$6 =Kilpailu!$A$81,Kilpailu!C66,1))))-SMALL(C53:G53,1)-LARGE(C53:G53,1)</f>
        <v>27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9.5</v>
      </c>
      <c r="D54" s="9">
        <v>9</v>
      </c>
      <c r="E54" s="9">
        <v>9</v>
      </c>
      <c r="F54" s="9">
        <v>9</v>
      </c>
      <c r="G54" s="9">
        <v>9</v>
      </c>
      <c r="H54" s="9">
        <f>(SUM(C54:G54)*IF(Kilpailu!$B$6 =Kilpailu!$A$79,Kilpailu!C37,IF(Kilpailu!$B$6 =Kilpailu!$A$80,Kilpailu!C52,IF(Kilpailu!$B$6 =Kilpailu!$A$81,Kilpailu!C67,1))))-SMALL(C54:G54,1)-LARGE(C54:G54,1)</f>
        <v>27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9.5</v>
      </c>
      <c r="D55" s="9">
        <v>9.5</v>
      </c>
      <c r="E55" s="9">
        <v>9</v>
      </c>
      <c r="F55" s="9">
        <v>9</v>
      </c>
      <c r="G55" s="9">
        <v>9</v>
      </c>
      <c r="H55" s="9">
        <f>(SUM(C55:G55)*IF(Kilpailu!$B$6 =Kilpailu!$A$79,Kilpailu!C38,IF(Kilpailu!$B$6 =Kilpailu!$A$80,Kilpailu!C53,IF(Kilpailu!$B$6 =Kilpailu!$A$81,Kilpailu!C68,1))))-SMALL(C55:G55,1)-LARGE(C55:G55,1)</f>
        <v>27.5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9</v>
      </c>
      <c r="D56" s="9">
        <v>8</v>
      </c>
      <c r="E56" s="9">
        <v>8</v>
      </c>
      <c r="F56" s="9">
        <v>9</v>
      </c>
      <c r="G56" s="9">
        <v>8</v>
      </c>
      <c r="H56" s="9">
        <f>(SUM(C56:G56)*IF(Kilpailu!$B$6 =Kilpailu!$A$79,Kilpailu!C39,IF(Kilpailu!$B$6 =Kilpailu!$A$80,Kilpailu!C54,IF(Kilpailu!$B$6 =Kilpailu!$A$81,Kilpailu!C69,1))))-SMALL(C56:G56,1)-LARGE(C56:G56,1)</f>
        <v>25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52</v>
      </c>
      <c r="C58" s="9">
        <f>SUM(C47:C57)</f>
        <v>92.5</v>
      </c>
      <c r="D58" s="9">
        <f>SUM(D47:D57)</f>
        <v>87</v>
      </c>
      <c r="E58" s="9">
        <f>SUM(E47:E57)</f>
        <v>87</v>
      </c>
      <c r="F58" s="9">
        <f>SUM(F47:F57)</f>
        <v>86.5</v>
      </c>
      <c r="G58" s="9">
        <f>SUM(G47:G57)</f>
        <v>86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workbookViewId="0">
      <selection activeCell="F57" sqref="F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B5" t="str">
        <f>Kilpailu!B12</f>
        <v>Jukka</v>
      </c>
      <c r="C5" s="1" t="s">
        <v>36</v>
      </c>
      <c r="D5">
        <f>SUM(C26:G26)-LARGE(C26:G26,1)-SMALL(C26:G26,1)</f>
        <v>149</v>
      </c>
      <c r="E5">
        <f>Tulokset!D30</f>
        <v>602.02020202020196</v>
      </c>
    </row>
    <row r="6" spans="1:8">
      <c r="C6" s="1" t="s">
        <v>38</v>
      </c>
      <c r="D6">
        <f>SUM(C42:G42)-LARGE(C42:G42,1)-SMALL(C42:G42,1)</f>
        <v>146</v>
      </c>
      <c r="E6" s="23">
        <f>Tulokset!D50</f>
        <v>575.93688362919136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179</v>
      </c>
      <c r="E7" s="23">
        <f>Tulokset!D70</f>
        <v>687.14011516314781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474</v>
      </c>
      <c r="E9" s="24">
        <f>SUM(E5:E7)</f>
        <v>1865.0972008125411</v>
      </c>
    </row>
    <row r="10" spans="1:8">
      <c r="C10" s="1" t="s">
        <v>42</v>
      </c>
      <c r="D10" s="3">
        <f>SMALL(D5:D7,1)</f>
        <v>146</v>
      </c>
      <c r="E10" s="25">
        <f>SMALL(E5:E7,1)</f>
        <v>575.93688362919136</v>
      </c>
    </row>
    <row r="11" spans="1:8">
      <c r="C11" s="1" t="s">
        <v>43</v>
      </c>
      <c r="D11">
        <f>SUM(D5:D7)-D10</f>
        <v>328</v>
      </c>
      <c r="E11" s="23">
        <f>SUM(E5:E7)-E10</f>
        <v>1289.1603171833499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5.5</v>
      </c>
      <c r="D15" s="6">
        <v>4</v>
      </c>
      <c r="E15" s="6">
        <v>4</v>
      </c>
      <c r="F15" s="6">
        <v>4.5</v>
      </c>
      <c r="G15" s="6">
        <v>5</v>
      </c>
      <c r="H15" s="6">
        <f>(SUM(C15:G15)*IF(Kilpailu!$B$6 =Kilpailu!$A$79,Kilpailu!C30,IF(Kilpailu!$B$6 =Kilpailu!$A$80,Kilpailu!C45,IF(Kilpailu!$B$6 =Kilpailu!$A$81,Kilpailu!C60,1))))-SMALL(C15:G15,1)-LARGE(C15:G15,1)</f>
        <v>13.5</v>
      </c>
    </row>
    <row r="16" spans="1:8">
      <c r="A16" s="5" t="s">
        <v>21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5.5</v>
      </c>
      <c r="D16" s="6">
        <v>5.5</v>
      </c>
      <c r="E16" s="6">
        <v>5</v>
      </c>
      <c r="F16" s="6">
        <v>5.5</v>
      </c>
      <c r="G16" s="6">
        <v>7</v>
      </c>
      <c r="H16" s="6">
        <f>(SUM(C16:G16)*IF(Kilpailu!$B$6 =Kilpailu!$A$79,Kilpailu!C31,IF(Kilpailu!$B$6 =Kilpailu!$A$80,Kilpailu!C46,IF(Kilpailu!$B$6 =Kilpailu!$A$81,Kilpailu!C61,1))))-SMALL(C16:G16,1)-LARGE(C16:G16,1)</f>
        <v>16.5</v>
      </c>
    </row>
    <row r="17" spans="1:8">
      <c r="A17" s="5" t="s">
        <v>22</v>
      </c>
      <c r="B17" s="27" t="str">
        <f>IF(Kilpailu!$B$6 =Kilpailu!$A$79,Kilpailu!B32,IF(Kilpailu!$B$6 =Kilpailu!$A$80,Kilpailu!B47,IF(Kilpailu!$B$6 =Kilpailu!$A$81,Kilpailu!B62,"")))</f>
        <v>Diamond 3</v>
      </c>
      <c r="C17" s="6">
        <v>5.5</v>
      </c>
      <c r="D17" s="6">
        <v>5</v>
      </c>
      <c r="E17" s="6">
        <v>4</v>
      </c>
      <c r="F17" s="6">
        <v>5</v>
      </c>
      <c r="G17" s="6">
        <v>6</v>
      </c>
      <c r="H17" s="6">
        <f>(SUM(C17:G17)*IF(Kilpailu!$B$6 =Kilpailu!$A$79,Kilpailu!C32,IF(Kilpailu!$B$6 =Kilpailu!$A$80,Kilpailu!C47,IF(Kilpailu!$B$6 =Kilpailu!$A$81,Kilpailu!C62,1))))-SMALL(C17:G17,1)-LARGE(C17:G17,1)</f>
        <v>15.5</v>
      </c>
    </row>
    <row r="18" spans="1:8">
      <c r="A18" s="5" t="s">
        <v>23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6.5</v>
      </c>
      <c r="D18" s="6">
        <v>6</v>
      </c>
      <c r="E18" s="6">
        <v>6</v>
      </c>
      <c r="F18" s="6">
        <v>4</v>
      </c>
      <c r="G18" s="6">
        <v>6</v>
      </c>
      <c r="H18" s="6">
        <f>(SUM(C18:G18)*IF(Kilpailu!$B$6 =Kilpailu!$A$79,Kilpailu!C33,IF(Kilpailu!$B$6 =Kilpailu!$A$80,Kilpailu!C48,IF(Kilpailu!$B$6 =Kilpailu!$A$81,Kilpailu!C63,1))))-SMALL(C18:G18,1)-LARGE(C18:G18,1)</f>
        <v>18</v>
      </c>
    </row>
    <row r="19" spans="1:8">
      <c r="A19" s="5" t="s">
        <v>24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6</v>
      </c>
      <c r="D19" s="6">
        <v>5</v>
      </c>
      <c r="E19" s="6">
        <v>5.5</v>
      </c>
      <c r="F19" s="6">
        <v>5</v>
      </c>
      <c r="G19" s="6">
        <v>4</v>
      </c>
      <c r="H19" s="6">
        <f>(SUM(C19:G19)*IF(Kilpailu!$B$6 =Kilpailu!$A$79,Kilpailu!C34,IF(Kilpailu!$B$6 =Kilpailu!$A$80,Kilpailu!C49,IF(Kilpailu!$B$6 =Kilpailu!$A$81,Kilpailu!C64,1))))-SMALL(C19:G19,1)-LARGE(C19:G19,1)</f>
        <v>15.5</v>
      </c>
    </row>
    <row r="20" spans="1:8">
      <c r="A20" s="5" t="s">
        <v>25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5</v>
      </c>
      <c r="D20" s="6">
        <v>5.5</v>
      </c>
      <c r="E20" s="6">
        <v>5.5</v>
      </c>
      <c r="F20" s="6">
        <v>5</v>
      </c>
      <c r="G20" s="6">
        <v>7</v>
      </c>
      <c r="H20" s="6">
        <f>(SUM(C20:G20)*IF(Kilpailu!$B$6 =Kilpailu!$A$79,Kilpailu!C35,IF(Kilpailu!$B$6 =Kilpailu!$A$80,Kilpailu!C50,IF(Kilpailu!$B$6 =Kilpailu!$A$81,Kilpailu!C65,1))))-SMALL(C20:G20,1)-LARGE(C20:G20,1)</f>
        <v>16</v>
      </c>
    </row>
    <row r="21" spans="1:8">
      <c r="A21" s="5" t="s">
        <v>26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4</v>
      </c>
      <c r="D21" s="6">
        <v>3</v>
      </c>
      <c r="E21" s="6">
        <v>2.5</v>
      </c>
      <c r="F21" s="6">
        <v>2</v>
      </c>
      <c r="G21" s="6">
        <v>4</v>
      </c>
      <c r="H21" s="6">
        <f>(SUM(C21:G21)*IF(Kilpailu!$B$6 =Kilpailu!$A$79,Kilpailu!C36,IF(Kilpailu!$B$6 =Kilpailu!$A$80,Kilpailu!C51,IF(Kilpailu!$B$6 =Kilpailu!$A$81,Kilpailu!C66,1))))-SMALL(C21:G21,1)-LARGE(C21:G21,1)</f>
        <v>9.5</v>
      </c>
    </row>
    <row r="22" spans="1:8">
      <c r="A22" s="5" t="s">
        <v>27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5.5</v>
      </c>
      <c r="D22" s="6">
        <v>5.5</v>
      </c>
      <c r="E22" s="6">
        <v>5</v>
      </c>
      <c r="F22" s="6">
        <v>4</v>
      </c>
      <c r="G22" s="6">
        <v>5</v>
      </c>
      <c r="H22" s="6">
        <f>(SUM(C22:G22)*IF(Kilpailu!$B$6 =Kilpailu!$A$79,Kilpailu!C37,IF(Kilpailu!$B$6 =Kilpailu!$A$80,Kilpailu!C52,IF(Kilpailu!$B$6 =Kilpailu!$A$81,Kilpailu!C67,1))))-SMALL(C22:G22,1)-LARGE(C22:G22,1)</f>
        <v>15.5</v>
      </c>
    </row>
    <row r="23" spans="1:8">
      <c r="A23" s="5" t="s">
        <v>28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6.5</v>
      </c>
      <c r="D23" s="6">
        <v>5</v>
      </c>
      <c r="E23" s="6">
        <v>6</v>
      </c>
      <c r="F23" s="6">
        <v>4.5</v>
      </c>
      <c r="G23" s="6">
        <v>5</v>
      </c>
      <c r="H23" s="6">
        <f>(SUM(C23:G23)*IF(Kilpailu!$B$6 =Kilpailu!$A$79,Kilpailu!C38,IF(Kilpailu!$B$6 =Kilpailu!$A$80,Kilpailu!C53,IF(Kilpailu!$B$6 =Kilpailu!$A$81,Kilpailu!C68,1))))-SMALL(C23:G23,1)-LARGE(C23:G23,1)</f>
        <v>16</v>
      </c>
    </row>
    <row r="24" spans="1:8">
      <c r="A24" s="5" t="s">
        <v>29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5</v>
      </c>
      <c r="D24" s="6">
        <v>5</v>
      </c>
      <c r="E24" s="6">
        <v>3</v>
      </c>
      <c r="F24" s="6">
        <v>4</v>
      </c>
      <c r="G24" s="6">
        <v>4</v>
      </c>
      <c r="H24" s="6">
        <f>(SUM(C24:G24)*IF(Kilpailu!$B$6 =Kilpailu!$A$79,Kilpailu!C39,IF(Kilpailu!$B$6 =Kilpailu!$A$80,Kilpailu!C54,IF(Kilpailu!$B$6 =Kilpailu!$A$81,Kilpailu!C69,1))))-SMALL(C24:G24,1)-LARGE(C24:G24,1)</f>
        <v>13</v>
      </c>
    </row>
    <row r="25" spans="1:8">
      <c r="A25" s="5" t="s">
        <v>30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52</v>
      </c>
      <c r="C26" s="6">
        <f>SUM(C15:C25)</f>
        <v>55</v>
      </c>
      <c r="D26" s="6">
        <f>SUM(D15:D25)</f>
        <v>49.5</v>
      </c>
      <c r="E26" s="6">
        <f>SUM(E15:E25)</f>
        <v>46.5</v>
      </c>
      <c r="F26" s="6">
        <f>SUM(F15:F25)</f>
        <v>43.5</v>
      </c>
      <c r="G26" s="6">
        <f>SUM(G15:G25)</f>
        <v>53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>
        <v>6</v>
      </c>
      <c r="D31" s="15">
        <v>5.5</v>
      </c>
      <c r="E31" s="15">
        <v>4</v>
      </c>
      <c r="F31" s="15">
        <v>5.5</v>
      </c>
      <c r="G31" s="15">
        <v>6</v>
      </c>
      <c r="H31" s="15">
        <f>(SUM(C31:G31)*IF(Kilpailu!$B$6 =Kilpailu!$A$79,Kilpailu!C30,IF(Kilpailu!$B$6 =Kilpailu!$A$80,Kilpailu!C45,IF(Kilpailu!$B$6 =Kilpailu!$A$81,Kilpailu!C60,1))))-SMALL(C31:G31,1)-LARGE(C31:G31,1)</f>
        <v>17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>
        <v>6</v>
      </c>
      <c r="D32" s="15">
        <v>5.5</v>
      </c>
      <c r="E32" s="15">
        <v>4</v>
      </c>
      <c r="F32" s="15">
        <v>6</v>
      </c>
      <c r="G32" s="15">
        <v>7</v>
      </c>
      <c r="H32" s="15">
        <f>(SUM(C32:G32)*IF(Kilpailu!$B$6 =Kilpailu!$A$79,Kilpailu!C31,IF(Kilpailu!$B$6 =Kilpailu!$A$80,Kilpailu!C46,IF(Kilpailu!$B$6 =Kilpailu!$A$81,Kilpailu!C61,1))))-SMALL(C32:G32,1)-LARGE(C32:G32,1)</f>
        <v>17.5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>
        <v>5.5</v>
      </c>
      <c r="D33" s="53">
        <v>4</v>
      </c>
      <c r="E33" s="15">
        <v>3.5</v>
      </c>
      <c r="F33" s="15">
        <v>5</v>
      </c>
      <c r="G33" s="15">
        <v>6</v>
      </c>
      <c r="H33" s="15">
        <f>(SUM(C33:G33)*IF(Kilpailu!$B$6 =Kilpailu!$A$79,Kilpailu!C32,IF(Kilpailu!$B$6 =Kilpailu!$A$80,Kilpailu!C47,IF(Kilpailu!$B$6 =Kilpailu!$A$81,Kilpailu!C62,1))))-SMALL(C33:G33,1)-LARGE(C33:G33,1)</f>
        <v>14.5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>
        <v>7</v>
      </c>
      <c r="D34" s="15">
        <v>6</v>
      </c>
      <c r="E34" s="15">
        <v>6</v>
      </c>
      <c r="F34" s="15">
        <v>6.5</v>
      </c>
      <c r="G34" s="15">
        <v>6</v>
      </c>
      <c r="H34" s="15">
        <f>(SUM(C34:G34)*IF(Kilpailu!$B$6 =Kilpailu!$A$79,Kilpailu!C33,IF(Kilpailu!$B$6 =Kilpailu!$A$80,Kilpailu!C48,IF(Kilpailu!$B$6 =Kilpailu!$A$81,Kilpailu!C63,1))))-SMALL(C34:G34,1)-LARGE(C34:G34,1)</f>
        <v>18.5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>
        <v>5</v>
      </c>
      <c r="D35" s="15">
        <v>5.5</v>
      </c>
      <c r="E35" s="15">
        <v>4.5</v>
      </c>
      <c r="F35" s="15">
        <v>4.5</v>
      </c>
      <c r="G35" s="15">
        <v>4</v>
      </c>
      <c r="H35" s="15">
        <f>(SUM(C35:G35)*IF(Kilpailu!$B$6 =Kilpailu!$A$79,Kilpailu!C34,IF(Kilpailu!$B$6 =Kilpailu!$A$80,Kilpailu!C49,IF(Kilpailu!$B$6 =Kilpailu!$A$81,Kilpailu!C64,1))))-SMALL(C35:G35,1)-LARGE(C35:G35,1)</f>
        <v>14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>
        <v>6</v>
      </c>
      <c r="D36" s="15">
        <v>6.5</v>
      </c>
      <c r="E36" s="15">
        <v>4</v>
      </c>
      <c r="F36" s="15">
        <v>5</v>
      </c>
      <c r="G36" s="15">
        <v>5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>
        <v>7</v>
      </c>
      <c r="D37" s="15">
        <v>7</v>
      </c>
      <c r="E37" s="15">
        <v>5</v>
      </c>
      <c r="F37" s="15">
        <v>6</v>
      </c>
      <c r="G37" s="15">
        <v>5</v>
      </c>
      <c r="H37" s="15">
        <f>(SUM(C37:G37)*IF(Kilpailu!$B$6 =Kilpailu!$A$79,Kilpailu!C36,IF(Kilpailu!$B$6 =Kilpailu!$A$80,Kilpailu!C51,IF(Kilpailu!$B$6 =Kilpailu!$A$81,Kilpailu!C66,1))))-SMALL(C37:G37,1)-LARGE(C37:G37,1)</f>
        <v>18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>
        <v>4</v>
      </c>
      <c r="D38" s="15">
        <v>3</v>
      </c>
      <c r="E38" s="15">
        <v>2</v>
      </c>
      <c r="F38" s="15">
        <v>3</v>
      </c>
      <c r="G38" s="15">
        <v>3</v>
      </c>
      <c r="H38" s="15">
        <f>(SUM(C38:G38)*IF(Kilpailu!$B$6 =Kilpailu!$A$79,Kilpailu!C37,IF(Kilpailu!$B$6 =Kilpailu!$A$80,Kilpailu!C52,IF(Kilpailu!$B$6 =Kilpailu!$A$81,Kilpailu!C67,1))))-SMALL(C38:G38,1)-LARGE(C38:G38,1)</f>
        <v>9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>
        <v>6.5</v>
      </c>
      <c r="D39" s="15">
        <v>6</v>
      </c>
      <c r="E39" s="15">
        <v>6.5</v>
      </c>
      <c r="F39" s="15">
        <v>5.5</v>
      </c>
      <c r="G39" s="15">
        <v>5</v>
      </c>
      <c r="H39" s="15">
        <f>(SUM(C39:G39)*IF(Kilpailu!$B$6 =Kilpailu!$A$79,Kilpailu!C38,IF(Kilpailu!$B$6 =Kilpailu!$A$80,Kilpailu!C53,IF(Kilpailu!$B$6 =Kilpailu!$A$81,Kilpailu!C68,1))))-SMALL(C39:G39,1)-LARGE(C39:G39,1)</f>
        <v>18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>
        <v>1</v>
      </c>
      <c r="D40" s="15">
        <v>1</v>
      </c>
      <c r="E40" s="15">
        <v>1</v>
      </c>
      <c r="F40" s="15">
        <v>1</v>
      </c>
      <c r="G40" s="15">
        <v>1</v>
      </c>
      <c r="H40" s="15">
        <f>(SUM(C40:G40)*IF(Kilpailu!$B$6 =Kilpailu!$A$79,Kilpailu!C39,IF(Kilpailu!$B$6 =Kilpailu!$A$80,Kilpailu!C54,IF(Kilpailu!$B$6 =Kilpailu!$A$81,Kilpailu!C69,1))))-SMALL(C40:G40,1)-LARGE(C40:G40,1)</f>
        <v>3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52</v>
      </c>
      <c r="C42" s="15">
        <f>SUM(C31:C41)</f>
        <v>54</v>
      </c>
      <c r="D42" s="15">
        <f>SUM(D31:D41)</f>
        <v>50</v>
      </c>
      <c r="E42" s="15">
        <f>SUM(E31:E41)</f>
        <v>40.5</v>
      </c>
      <c r="F42" s="15">
        <f>SUM(F31:F41)</f>
        <v>48</v>
      </c>
      <c r="G42" s="15">
        <f>SUM(G31:G41)</f>
        <v>48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7</v>
      </c>
      <c r="D47" s="9">
        <v>5.5</v>
      </c>
      <c r="E47" s="9">
        <v>6</v>
      </c>
      <c r="F47" s="9">
        <v>7</v>
      </c>
      <c r="G47" s="9">
        <v>6</v>
      </c>
      <c r="H47" s="9">
        <f>(SUM(C47:G47)*IF(Kilpailu!$B$6 =Kilpailu!$A$79,Kilpailu!C30,IF(Kilpailu!$B$6 =Kilpailu!$A$80,Kilpailu!C45,IF(Kilpailu!$B$6 =Kilpailu!$A$81,Kilpailu!C60,1))))-SMALL(C47:G47,1)-LARGE(C47:G47,1)</f>
        <v>19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6.5</v>
      </c>
      <c r="D48" s="9">
        <v>6</v>
      </c>
      <c r="E48" s="9">
        <v>6</v>
      </c>
      <c r="F48" s="9">
        <v>7</v>
      </c>
      <c r="G48" s="9">
        <v>7</v>
      </c>
      <c r="H48" s="9">
        <f>(SUM(C48:G48)*IF(Kilpailu!$B$6 =Kilpailu!$A$79,Kilpailu!C31,IF(Kilpailu!$B$6 =Kilpailu!$A$80,Kilpailu!C46,IF(Kilpailu!$B$6 =Kilpailu!$A$81,Kilpailu!C61,1))))-SMALL(C48:G48,1)-LARGE(C48:G48,1)</f>
        <v>19.5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>
        <v>6</v>
      </c>
      <c r="D49" s="9">
        <v>5</v>
      </c>
      <c r="E49" s="9">
        <v>5</v>
      </c>
      <c r="F49" s="9">
        <v>7</v>
      </c>
      <c r="G49" s="9">
        <v>6</v>
      </c>
      <c r="H49" s="9">
        <f>(SUM(C49:G49)*IF(Kilpailu!$B$6 =Kilpailu!$A$79,Kilpailu!C32,IF(Kilpailu!$B$6 =Kilpailu!$A$80,Kilpailu!C47,IF(Kilpailu!$B$6 =Kilpailu!$A$81,Kilpailu!C62,1))))-SMALL(C49:G49,1)-LARGE(C49:G49,1)</f>
        <v>17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7</v>
      </c>
      <c r="D50" s="9">
        <v>6</v>
      </c>
      <c r="E50" s="9">
        <v>7</v>
      </c>
      <c r="F50" s="9">
        <v>8</v>
      </c>
      <c r="G50" s="9">
        <v>5</v>
      </c>
      <c r="H50" s="9">
        <f>(SUM(C50:G50)*IF(Kilpailu!$B$6 =Kilpailu!$A$79,Kilpailu!C33,IF(Kilpailu!$B$6 =Kilpailu!$A$80,Kilpailu!C48,IF(Kilpailu!$B$6 =Kilpailu!$A$81,Kilpailu!C63,1))))-SMALL(C50:G50,1)-LARGE(C50:G50,1)</f>
        <v>20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6.5</v>
      </c>
      <c r="D51" s="9">
        <v>5.5</v>
      </c>
      <c r="E51" s="9">
        <v>5</v>
      </c>
      <c r="F51" s="9">
        <v>7</v>
      </c>
      <c r="G51" s="9">
        <v>5</v>
      </c>
      <c r="H51" s="9">
        <f>(SUM(C51:G51)*IF(Kilpailu!$B$6 =Kilpailu!$A$79,Kilpailu!C34,IF(Kilpailu!$B$6 =Kilpailu!$A$80,Kilpailu!C49,IF(Kilpailu!$B$6 =Kilpailu!$A$81,Kilpailu!C64,1))))-SMALL(C51:G51,1)-LARGE(C51:G51,1)</f>
        <v>17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6.5</v>
      </c>
      <c r="D52" s="9">
        <v>5.5</v>
      </c>
      <c r="E52" s="9">
        <v>6</v>
      </c>
      <c r="F52" s="9">
        <v>6.5</v>
      </c>
      <c r="G52" s="9">
        <v>6</v>
      </c>
      <c r="H52" s="9">
        <f>(SUM(C52:G52)*IF(Kilpailu!$B$6 =Kilpailu!$A$79,Kilpailu!C35,IF(Kilpailu!$B$6 =Kilpailu!$A$80,Kilpailu!C50,IF(Kilpailu!$B$6 =Kilpailu!$A$81,Kilpailu!C65,1))))-SMALL(C52:G52,1)-LARGE(C52:G52,1)</f>
        <v>18.5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</v>
      </c>
      <c r="D53" s="9">
        <v>6</v>
      </c>
      <c r="E53" s="9">
        <v>7</v>
      </c>
      <c r="F53" s="9">
        <v>7.5</v>
      </c>
      <c r="G53" s="9">
        <v>7</v>
      </c>
      <c r="H53" s="9">
        <f>(SUM(C53:G53)*IF(Kilpailu!$B$6 =Kilpailu!$A$79,Kilpailu!C36,IF(Kilpailu!$B$6 =Kilpailu!$A$80,Kilpailu!C51,IF(Kilpailu!$B$6 =Kilpailu!$A$81,Kilpailu!C66,1))))-SMALL(C53:G53,1)-LARGE(C53:G53,1)</f>
        <v>21.5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7</v>
      </c>
      <c r="D54" s="9">
        <v>4</v>
      </c>
      <c r="E54" s="9">
        <v>4.5</v>
      </c>
      <c r="F54" s="9">
        <v>6.5</v>
      </c>
      <c r="G54" s="9">
        <v>5</v>
      </c>
      <c r="H54" s="9">
        <f>(SUM(C54:G54)*IF(Kilpailu!$B$6 =Kilpailu!$A$79,Kilpailu!C37,IF(Kilpailu!$B$6 =Kilpailu!$A$80,Kilpailu!C52,IF(Kilpailu!$B$6 =Kilpailu!$A$81,Kilpailu!C67,1))))-SMALL(C54:G54,1)-LARGE(C54:G54,1)</f>
        <v>16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6.5</v>
      </c>
      <c r="D55" s="9">
        <v>5</v>
      </c>
      <c r="E55" s="9">
        <v>6</v>
      </c>
      <c r="F55" s="9">
        <v>7</v>
      </c>
      <c r="G55" s="9">
        <v>7</v>
      </c>
      <c r="H55" s="9">
        <f>(SUM(C55:G55)*IF(Kilpailu!$B$6 =Kilpailu!$A$79,Kilpailu!C38,IF(Kilpailu!$B$6 =Kilpailu!$A$80,Kilpailu!C53,IF(Kilpailu!$B$6 =Kilpailu!$A$81,Kilpailu!C68,1))))-SMALL(C55:G55,1)-LARGE(C55:G55,1)</f>
        <v>19.5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3.5</v>
      </c>
      <c r="D56" s="9">
        <v>3</v>
      </c>
      <c r="E56" s="9">
        <v>4</v>
      </c>
      <c r="F56" s="9">
        <v>5</v>
      </c>
      <c r="G56" s="9">
        <v>4</v>
      </c>
      <c r="H56" s="9">
        <f>(SUM(C56:G56)*IF(Kilpailu!$B$6 =Kilpailu!$A$79,Kilpailu!C39,IF(Kilpailu!$B$6 =Kilpailu!$A$80,Kilpailu!C54,IF(Kilpailu!$B$6 =Kilpailu!$A$81,Kilpailu!C69,1))))-SMALL(C56:G56,1)-LARGE(C56:G56,1)</f>
        <v>11.5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52</v>
      </c>
      <c r="C58" s="9">
        <f>SUM(C47:C57)</f>
        <v>64.5</v>
      </c>
      <c r="D58" s="9">
        <f>SUM(D47:D57)</f>
        <v>51.5</v>
      </c>
      <c r="E58" s="9">
        <f>SUM(E47:E57)</f>
        <v>56.5</v>
      </c>
      <c r="F58" s="9">
        <f>SUM(F47:F57)</f>
        <v>68.5</v>
      </c>
      <c r="G58" s="9">
        <f>SUM(G47:G57)</f>
        <v>58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workbookViewId="0">
      <selection activeCell="F57" sqref="F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B5" t="str">
        <f>Kilpailu!B13</f>
        <v>Sami</v>
      </c>
      <c r="C5" s="1" t="s">
        <v>36</v>
      </c>
      <c r="D5">
        <f>SUM(C26:G26)-LARGE(C26:G26,1)-SMALL(C26:G26,1)</f>
        <v>131</v>
      </c>
      <c r="E5">
        <f>Tulokset!D31</f>
        <v>529.29292929292922</v>
      </c>
    </row>
    <row r="6" spans="1:8">
      <c r="C6" s="1" t="s">
        <v>38</v>
      </c>
      <c r="D6">
        <f>SUM(C42:G42)-LARGE(C42:G42,1)-SMALL(C42:G42,1)</f>
        <v>118.5</v>
      </c>
      <c r="E6" s="23">
        <f>Tulokset!D51</f>
        <v>467.45562130177512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143</v>
      </c>
      <c r="E7" s="23">
        <f>Tulokset!D71</f>
        <v>548.94433781190025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392.5</v>
      </c>
      <c r="E9" s="24">
        <f>SUM(E5:E7)</f>
        <v>1545.6928884066047</v>
      </c>
    </row>
    <row r="10" spans="1:8">
      <c r="C10" s="1" t="s">
        <v>42</v>
      </c>
      <c r="D10" s="3">
        <f>SMALL(D5:D7,1)</f>
        <v>118.5</v>
      </c>
      <c r="E10" s="25">
        <f>SMALL(E5:E7,1)</f>
        <v>467.45562130177512</v>
      </c>
    </row>
    <row r="11" spans="1:8">
      <c r="C11" s="1" t="s">
        <v>43</v>
      </c>
      <c r="D11">
        <f>SUM(D5:D7)-D10</f>
        <v>274</v>
      </c>
      <c r="E11" s="23">
        <f>SUM(E5:E7)-E10</f>
        <v>1078.2372671048295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3.5</v>
      </c>
      <c r="D15" s="6">
        <v>3.5</v>
      </c>
      <c r="E15" s="6">
        <v>2.5</v>
      </c>
      <c r="F15" s="6">
        <v>3.5</v>
      </c>
      <c r="G15" s="6">
        <v>3</v>
      </c>
      <c r="H15" s="6">
        <f>(SUM(C15:G15)*IF(Kilpailu!$B$6 =Kilpailu!$A$79,Kilpailu!C30,IF(Kilpailu!$B$6 =Kilpailu!$A$80,Kilpailu!C45,IF(Kilpailu!$B$6 =Kilpailu!$A$81,Kilpailu!C60,1))))-SMALL(C15:G15,1)-LARGE(C15:G15,1)</f>
        <v>10</v>
      </c>
    </row>
    <row r="16" spans="1:8">
      <c r="A16" s="5" t="s">
        <v>21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3.5</v>
      </c>
      <c r="D16" s="6">
        <v>4</v>
      </c>
      <c r="E16" s="6">
        <v>3.5</v>
      </c>
      <c r="F16" s="6">
        <v>3</v>
      </c>
      <c r="G16" s="6">
        <v>5</v>
      </c>
      <c r="H16" s="6">
        <f>(SUM(C16:G16)*IF(Kilpailu!$B$6 =Kilpailu!$A$79,Kilpailu!C31,IF(Kilpailu!$B$6 =Kilpailu!$A$80,Kilpailu!C46,IF(Kilpailu!$B$6 =Kilpailu!$A$81,Kilpailu!C61,1))))-SMALL(C16:G16,1)-LARGE(C16:G16,1)</f>
        <v>11</v>
      </c>
    </row>
    <row r="17" spans="1:8">
      <c r="A17" s="5" t="s">
        <v>22</v>
      </c>
      <c r="B17" s="27" t="str">
        <f>IF(Kilpailu!$B$6 =Kilpailu!$A$79,Kilpailu!B32,IF(Kilpailu!$B$6 =Kilpailu!$A$80,Kilpailu!B47,IF(Kilpailu!$B$6 =Kilpailu!$A$81,Kilpailu!B62,"")))</f>
        <v>Diamond 3</v>
      </c>
      <c r="C17" s="6">
        <v>3.5</v>
      </c>
      <c r="D17" s="6">
        <v>5</v>
      </c>
      <c r="E17" s="6">
        <v>2.5</v>
      </c>
      <c r="F17" s="6">
        <v>2.5</v>
      </c>
      <c r="G17" s="6">
        <v>3</v>
      </c>
      <c r="H17" s="6">
        <f>(SUM(C17:G17)*IF(Kilpailu!$B$6 =Kilpailu!$A$79,Kilpailu!C32,IF(Kilpailu!$B$6 =Kilpailu!$A$80,Kilpailu!C47,IF(Kilpailu!$B$6 =Kilpailu!$A$81,Kilpailu!C62,1))))-SMALL(C17:G17,1)-LARGE(C17:G17,1)</f>
        <v>9</v>
      </c>
    </row>
    <row r="18" spans="1:8">
      <c r="A18" s="5" t="s">
        <v>23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7</v>
      </c>
      <c r="D18" s="6">
        <v>6</v>
      </c>
      <c r="E18" s="6">
        <v>5</v>
      </c>
      <c r="F18" s="6">
        <v>4</v>
      </c>
      <c r="G18" s="6">
        <v>5</v>
      </c>
      <c r="H18" s="6">
        <f>(SUM(C18:G18)*IF(Kilpailu!$B$6 =Kilpailu!$A$79,Kilpailu!C33,IF(Kilpailu!$B$6 =Kilpailu!$A$80,Kilpailu!C48,IF(Kilpailu!$B$6 =Kilpailu!$A$81,Kilpailu!C63,1))))-SMALL(C18:G18,1)-LARGE(C18:G18,1)</f>
        <v>16</v>
      </c>
    </row>
    <row r="19" spans="1:8">
      <c r="A19" s="5" t="s">
        <v>24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4</v>
      </c>
      <c r="D19" s="6">
        <v>6</v>
      </c>
      <c r="E19" s="6">
        <v>5</v>
      </c>
      <c r="F19" s="6">
        <v>4</v>
      </c>
      <c r="G19" s="6">
        <v>4</v>
      </c>
      <c r="H19" s="6">
        <f>(SUM(C19:G19)*IF(Kilpailu!$B$6 =Kilpailu!$A$79,Kilpailu!C34,IF(Kilpailu!$B$6 =Kilpailu!$A$80,Kilpailu!C49,IF(Kilpailu!$B$6 =Kilpailu!$A$81,Kilpailu!C64,1))))-SMALL(C19:G19,1)-LARGE(C19:G19,1)</f>
        <v>13</v>
      </c>
    </row>
    <row r="20" spans="1:8">
      <c r="A20" s="5" t="s">
        <v>25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4.5</v>
      </c>
      <c r="D20" s="6">
        <v>4</v>
      </c>
      <c r="E20" s="6">
        <v>3</v>
      </c>
      <c r="F20" s="6">
        <v>3.5</v>
      </c>
      <c r="G20" s="6">
        <v>4</v>
      </c>
      <c r="H20" s="6">
        <f>(SUM(C20:G20)*IF(Kilpailu!$B$6 =Kilpailu!$A$79,Kilpailu!C35,IF(Kilpailu!$B$6 =Kilpailu!$A$80,Kilpailu!C50,IF(Kilpailu!$B$6 =Kilpailu!$A$81,Kilpailu!C65,1))))-SMALL(C20:G20,1)-LARGE(C20:G20,1)</f>
        <v>11.5</v>
      </c>
    </row>
    <row r="21" spans="1:8">
      <c r="A21" s="5" t="s">
        <v>26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6</v>
      </c>
      <c r="D21" s="6">
        <v>5.5</v>
      </c>
      <c r="E21" s="6">
        <v>5.5</v>
      </c>
      <c r="F21" s="6">
        <v>4.5</v>
      </c>
      <c r="G21" s="6">
        <v>5</v>
      </c>
      <c r="H21" s="6">
        <f>(SUM(C21:G21)*IF(Kilpailu!$B$6 =Kilpailu!$A$79,Kilpailu!C36,IF(Kilpailu!$B$6 =Kilpailu!$A$80,Kilpailu!C51,IF(Kilpailu!$B$6 =Kilpailu!$A$81,Kilpailu!C66,1))))-SMALL(C21:G21,1)-LARGE(C21:G21,1)</f>
        <v>16</v>
      </c>
    </row>
    <row r="22" spans="1:8">
      <c r="A22" s="5" t="s">
        <v>27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6</v>
      </c>
      <c r="D22" s="6">
        <v>6</v>
      </c>
      <c r="E22" s="6">
        <v>4.5</v>
      </c>
      <c r="F22" s="6">
        <v>3.5</v>
      </c>
      <c r="G22" s="6">
        <v>4</v>
      </c>
      <c r="H22" s="6">
        <f>(SUM(C22:G22)*IF(Kilpailu!$B$6 =Kilpailu!$A$79,Kilpailu!C37,IF(Kilpailu!$B$6 =Kilpailu!$A$80,Kilpailu!C52,IF(Kilpailu!$B$6 =Kilpailu!$A$81,Kilpailu!C67,1))))-SMALL(C22:G22,1)-LARGE(C22:G22,1)</f>
        <v>14.5</v>
      </c>
    </row>
    <row r="23" spans="1:8">
      <c r="A23" s="5" t="s">
        <v>28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6.5</v>
      </c>
      <c r="D23" s="6">
        <v>6.5</v>
      </c>
      <c r="E23" s="6">
        <v>5.5</v>
      </c>
      <c r="F23" s="6">
        <v>5</v>
      </c>
      <c r="G23" s="6">
        <v>2</v>
      </c>
      <c r="H23" s="6">
        <f>(SUM(C23:G23)*IF(Kilpailu!$B$6 =Kilpailu!$A$79,Kilpailu!C38,IF(Kilpailu!$B$6 =Kilpailu!$A$80,Kilpailu!C53,IF(Kilpailu!$B$6 =Kilpailu!$A$81,Kilpailu!C68,1))))-SMALL(C23:G23,1)-LARGE(C23:G23,1)</f>
        <v>17</v>
      </c>
    </row>
    <row r="24" spans="1:8">
      <c r="A24" s="5" t="s">
        <v>29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6.5</v>
      </c>
      <c r="D24" s="6">
        <v>6</v>
      </c>
      <c r="E24" s="6">
        <v>4</v>
      </c>
      <c r="F24" s="6">
        <v>4</v>
      </c>
      <c r="G24" s="6">
        <v>4</v>
      </c>
      <c r="H24" s="6">
        <f>(SUM(C24:G24)*IF(Kilpailu!$B$6 =Kilpailu!$A$79,Kilpailu!C39,IF(Kilpailu!$B$6 =Kilpailu!$A$80,Kilpailu!C54,IF(Kilpailu!$B$6 =Kilpailu!$A$81,Kilpailu!C69,1))))-SMALL(C24:G24,1)-LARGE(C24:G24,1)</f>
        <v>14</v>
      </c>
    </row>
    <row r="25" spans="1:8">
      <c r="A25" s="5" t="s">
        <v>30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52</v>
      </c>
      <c r="C26" s="6">
        <f>SUM(C15:C25)</f>
        <v>51</v>
      </c>
      <c r="D26" s="6">
        <f>SUM(D15:D25)</f>
        <v>52.5</v>
      </c>
      <c r="E26" s="6">
        <f>SUM(E15:E25)</f>
        <v>41</v>
      </c>
      <c r="F26" s="6">
        <f>SUM(F15:F25)</f>
        <v>37.5</v>
      </c>
      <c r="G26" s="6">
        <f>SUM(G15:G25)</f>
        <v>39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>
        <v>5</v>
      </c>
      <c r="D31" s="15">
        <v>3</v>
      </c>
      <c r="E31" s="15">
        <v>3</v>
      </c>
      <c r="F31" s="15">
        <v>4</v>
      </c>
      <c r="G31" s="15">
        <v>4</v>
      </c>
      <c r="H31" s="15">
        <f>(SUM(C31:G31)*IF(Kilpailu!$B$6 =Kilpailu!$A$79,Kilpailu!C30,IF(Kilpailu!$B$6 =Kilpailu!$A$80,Kilpailu!C45,IF(Kilpailu!$B$6 =Kilpailu!$A$81,Kilpailu!C60,1))))-SMALL(C31:G31,1)-LARGE(C31:G31,1)</f>
        <v>11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>
        <v>5.5</v>
      </c>
      <c r="D32" s="15">
        <v>3</v>
      </c>
      <c r="E32" s="15">
        <v>2</v>
      </c>
      <c r="F32" s="15">
        <v>3</v>
      </c>
      <c r="G32" s="15">
        <v>3</v>
      </c>
      <c r="H32" s="15">
        <f>(SUM(C32:G32)*IF(Kilpailu!$B$6 =Kilpailu!$A$79,Kilpailu!C31,IF(Kilpailu!$B$6 =Kilpailu!$A$80,Kilpailu!C46,IF(Kilpailu!$B$6 =Kilpailu!$A$81,Kilpailu!C61,1))))-SMALL(C32:G32,1)-LARGE(C32:G32,1)</f>
        <v>9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>
        <v>4</v>
      </c>
      <c r="D33" s="15">
        <v>3</v>
      </c>
      <c r="E33" s="15">
        <v>2.5</v>
      </c>
      <c r="F33" s="15">
        <v>3</v>
      </c>
      <c r="G33" s="15">
        <v>4</v>
      </c>
      <c r="H33" s="15">
        <f>(SUM(C33:G33)*IF(Kilpailu!$B$6 =Kilpailu!$A$79,Kilpailu!C32,IF(Kilpailu!$B$6 =Kilpailu!$A$80,Kilpailu!C47,IF(Kilpailu!$B$6 =Kilpailu!$A$81,Kilpailu!C62,1))))-SMALL(C33:G33,1)-LARGE(C33:G33,1)</f>
        <v>10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>
        <v>4.5</v>
      </c>
      <c r="D34" s="15">
        <v>4</v>
      </c>
      <c r="E34" s="15">
        <v>3</v>
      </c>
      <c r="F34" s="15">
        <v>1</v>
      </c>
      <c r="G34" s="15">
        <v>3</v>
      </c>
      <c r="H34" s="15">
        <f>(SUM(C34:G34)*IF(Kilpailu!$B$6 =Kilpailu!$A$79,Kilpailu!C33,IF(Kilpailu!$B$6 =Kilpailu!$A$80,Kilpailu!C48,IF(Kilpailu!$B$6 =Kilpailu!$A$81,Kilpailu!C63,1))))-SMALL(C34:G34,1)-LARGE(C34:G34,1)</f>
        <v>10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>
        <v>4.5</v>
      </c>
      <c r="D35" s="15">
        <v>4</v>
      </c>
      <c r="E35" s="15">
        <v>3.5</v>
      </c>
      <c r="F35" s="15">
        <v>2.5</v>
      </c>
      <c r="G35" s="15">
        <v>3</v>
      </c>
      <c r="H35" s="15">
        <f>(SUM(C35:G35)*IF(Kilpailu!$B$6 =Kilpailu!$A$79,Kilpailu!C34,IF(Kilpailu!$B$6 =Kilpailu!$A$80,Kilpailu!C49,IF(Kilpailu!$B$6 =Kilpailu!$A$81,Kilpailu!C64,1))))-SMALL(C35:G35,1)-LARGE(C35:G35,1)</f>
        <v>10.5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>
        <v>5</v>
      </c>
      <c r="D36" s="15">
        <v>5</v>
      </c>
      <c r="E36" s="15">
        <v>5.5</v>
      </c>
      <c r="F36" s="15">
        <v>4</v>
      </c>
      <c r="G36" s="15">
        <v>5</v>
      </c>
      <c r="H36" s="15">
        <f>(SUM(C36:G36)*IF(Kilpailu!$B$6 =Kilpailu!$A$79,Kilpailu!C35,IF(Kilpailu!$B$6 =Kilpailu!$A$80,Kilpailu!C50,IF(Kilpailu!$B$6 =Kilpailu!$A$81,Kilpailu!C65,1))))-SMALL(C36:G36,1)-LARGE(C36:G36,1)</f>
        <v>15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>
        <v>6.5</v>
      </c>
      <c r="D37" s="15">
        <v>5</v>
      </c>
      <c r="E37" s="15">
        <v>5</v>
      </c>
      <c r="F37" s="15">
        <v>4</v>
      </c>
      <c r="G37" s="15">
        <v>4</v>
      </c>
      <c r="H37" s="15">
        <f>(SUM(C37:G37)*IF(Kilpailu!$B$6 =Kilpailu!$A$79,Kilpailu!C36,IF(Kilpailu!$B$6 =Kilpailu!$A$80,Kilpailu!C51,IF(Kilpailu!$B$6 =Kilpailu!$A$81,Kilpailu!C66,1))))-SMALL(C37:G37,1)-LARGE(C37:G37,1)</f>
        <v>14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>
        <v>6.5</v>
      </c>
      <c r="D38" s="15">
        <v>6.5</v>
      </c>
      <c r="E38" s="15">
        <v>5</v>
      </c>
      <c r="F38" s="15">
        <v>4</v>
      </c>
      <c r="G38" s="15">
        <v>5</v>
      </c>
      <c r="H38" s="15">
        <f>(SUM(C38:G38)*IF(Kilpailu!$B$6 =Kilpailu!$A$79,Kilpailu!C37,IF(Kilpailu!$B$6 =Kilpailu!$A$80,Kilpailu!C52,IF(Kilpailu!$B$6 =Kilpailu!$A$81,Kilpailu!C67,1))))-SMALL(C38:G38,1)-LARGE(C38:G38,1)</f>
        <v>16.5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>
        <v>6.5</v>
      </c>
      <c r="D39" s="15">
        <v>4.5</v>
      </c>
      <c r="E39" s="15">
        <v>4</v>
      </c>
      <c r="F39" s="15">
        <v>3.5</v>
      </c>
      <c r="G39" s="15">
        <v>3</v>
      </c>
      <c r="H39" s="15">
        <f>(SUM(C39:G39)*IF(Kilpailu!$B$6 =Kilpailu!$A$79,Kilpailu!C38,IF(Kilpailu!$B$6 =Kilpailu!$A$80,Kilpailu!C53,IF(Kilpailu!$B$6 =Kilpailu!$A$81,Kilpailu!C68,1))))-SMALL(C39:G39,1)-LARGE(C39:G39,1)</f>
        <v>12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>
        <v>6</v>
      </c>
      <c r="D40" s="15">
        <v>4.5</v>
      </c>
      <c r="E40" s="15">
        <v>4.5</v>
      </c>
      <c r="F40" s="15">
        <v>4</v>
      </c>
      <c r="G40" s="15">
        <v>4</v>
      </c>
      <c r="H40" s="15">
        <f>(SUM(C40:G40)*IF(Kilpailu!$B$6 =Kilpailu!$A$79,Kilpailu!C39,IF(Kilpailu!$B$6 =Kilpailu!$A$80,Kilpailu!C54,IF(Kilpailu!$B$6 =Kilpailu!$A$81,Kilpailu!C69,1))))-SMALL(C40:G40,1)-LARGE(C40:G40,1)</f>
        <v>13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52</v>
      </c>
      <c r="C42" s="15">
        <f>SUM(C31:C41)</f>
        <v>54</v>
      </c>
      <c r="D42" s="15">
        <f>SUM(D31:D41)</f>
        <v>42.5</v>
      </c>
      <c r="E42" s="15">
        <f>SUM(E31:E41)</f>
        <v>38</v>
      </c>
      <c r="F42" s="15">
        <f>SUM(F31:F41)</f>
        <v>33</v>
      </c>
      <c r="G42" s="15">
        <f>SUM(G31:G41)</f>
        <v>38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5.5</v>
      </c>
      <c r="D47" s="9">
        <v>4.5</v>
      </c>
      <c r="E47" s="9">
        <v>3</v>
      </c>
      <c r="F47" s="9">
        <v>4</v>
      </c>
      <c r="G47" s="9">
        <v>4</v>
      </c>
      <c r="H47" s="9">
        <f>(SUM(C47:G47)*IF(Kilpailu!$B$6 =Kilpailu!$A$79,Kilpailu!C30,IF(Kilpailu!$B$6 =Kilpailu!$A$80,Kilpailu!C45,IF(Kilpailu!$B$6 =Kilpailu!$A$81,Kilpailu!C60,1))))-SMALL(C47:G47,1)-LARGE(C47:G47,1)</f>
        <v>12.5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6.5</v>
      </c>
      <c r="D48" s="9">
        <v>4.5</v>
      </c>
      <c r="E48" s="9">
        <v>3.5</v>
      </c>
      <c r="F48" s="9">
        <v>5</v>
      </c>
      <c r="G48" s="9">
        <v>5</v>
      </c>
      <c r="H48" s="9">
        <f>(SUM(C48:G48)*IF(Kilpailu!$B$6 =Kilpailu!$A$79,Kilpailu!C31,IF(Kilpailu!$B$6 =Kilpailu!$A$80,Kilpailu!C46,IF(Kilpailu!$B$6 =Kilpailu!$A$81,Kilpailu!C61,1))))-SMALL(C48:G48,1)-LARGE(C48:G48,1)</f>
        <v>14.5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>
        <v>4.5</v>
      </c>
      <c r="D49" s="9">
        <v>4</v>
      </c>
      <c r="E49" s="9">
        <v>2.5</v>
      </c>
      <c r="F49" s="9">
        <v>4</v>
      </c>
      <c r="G49" s="9">
        <v>3</v>
      </c>
      <c r="H49" s="9">
        <f>(SUM(C49:G49)*IF(Kilpailu!$B$6 =Kilpailu!$A$79,Kilpailu!C32,IF(Kilpailu!$B$6 =Kilpailu!$A$80,Kilpailu!C47,IF(Kilpailu!$B$6 =Kilpailu!$A$81,Kilpailu!C62,1))))-SMALL(C49:G49,1)-LARGE(C49:G49,1)</f>
        <v>11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7</v>
      </c>
      <c r="D50" s="9">
        <v>6</v>
      </c>
      <c r="E50" s="9">
        <v>4.5</v>
      </c>
      <c r="F50" s="9">
        <v>6.5</v>
      </c>
      <c r="G50" s="9">
        <v>5</v>
      </c>
      <c r="H50" s="9">
        <f>(SUM(C50:G50)*IF(Kilpailu!$B$6 =Kilpailu!$A$79,Kilpailu!C33,IF(Kilpailu!$B$6 =Kilpailu!$A$80,Kilpailu!C48,IF(Kilpailu!$B$6 =Kilpailu!$A$81,Kilpailu!C63,1))))-SMALL(C50:G50,1)-LARGE(C50:G50,1)</f>
        <v>17.5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</v>
      </c>
      <c r="D51" s="9">
        <v>5.5</v>
      </c>
      <c r="E51" s="9">
        <v>4.5</v>
      </c>
      <c r="F51" s="9">
        <v>7</v>
      </c>
      <c r="G51" s="9">
        <v>3</v>
      </c>
      <c r="H51" s="9">
        <f>(SUM(C51:G51)*IF(Kilpailu!$B$6 =Kilpailu!$A$79,Kilpailu!C34,IF(Kilpailu!$B$6 =Kilpailu!$A$80,Kilpailu!C49,IF(Kilpailu!$B$6 =Kilpailu!$A$81,Kilpailu!C64,1))))-SMALL(C51:G51,1)-LARGE(C51:G51,1)</f>
        <v>16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6</v>
      </c>
      <c r="D52" s="9">
        <v>5</v>
      </c>
      <c r="E52" s="9">
        <v>3.5</v>
      </c>
      <c r="F52" s="9">
        <v>6</v>
      </c>
      <c r="G52" s="9">
        <v>4</v>
      </c>
      <c r="H52" s="9">
        <f>(SUM(C52:G52)*IF(Kilpailu!$B$6 =Kilpailu!$A$79,Kilpailu!C35,IF(Kilpailu!$B$6 =Kilpailu!$A$80,Kilpailu!C50,IF(Kilpailu!$B$6 =Kilpailu!$A$81,Kilpailu!C65,1))))-SMALL(C52:G52,1)-LARGE(C52:G52,1)</f>
        <v>15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6.5</v>
      </c>
      <c r="D53" s="9">
        <v>5</v>
      </c>
      <c r="E53" s="9">
        <v>5</v>
      </c>
      <c r="F53" s="9">
        <v>7</v>
      </c>
      <c r="G53" s="9">
        <v>6</v>
      </c>
      <c r="H53" s="9">
        <f>(SUM(C53:G53)*IF(Kilpailu!$B$6 =Kilpailu!$A$79,Kilpailu!C36,IF(Kilpailu!$B$6 =Kilpailu!$A$80,Kilpailu!C51,IF(Kilpailu!$B$6 =Kilpailu!$A$81,Kilpailu!C66,1))))-SMALL(C53:G53,1)-LARGE(C53:G53,1)</f>
        <v>17.5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6.5</v>
      </c>
      <c r="D54" s="9">
        <v>4.5</v>
      </c>
      <c r="E54" s="9">
        <v>5</v>
      </c>
      <c r="F54" s="9">
        <v>6.5</v>
      </c>
      <c r="G54" s="9">
        <v>5</v>
      </c>
      <c r="H54" s="9">
        <f>(SUM(C54:G54)*IF(Kilpailu!$B$6 =Kilpailu!$A$79,Kilpailu!C37,IF(Kilpailu!$B$6 =Kilpailu!$A$80,Kilpailu!C52,IF(Kilpailu!$B$6 =Kilpailu!$A$81,Kilpailu!C67,1))))-SMALL(C54:G54,1)-LARGE(C54:G54,1)</f>
        <v>16.5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4</v>
      </c>
      <c r="D55" s="9">
        <v>2.5</v>
      </c>
      <c r="E55" s="9">
        <v>2.5</v>
      </c>
      <c r="F55" s="9">
        <v>5</v>
      </c>
      <c r="G55" s="9">
        <v>3</v>
      </c>
      <c r="H55" s="9">
        <f>(SUM(C55:G55)*IF(Kilpailu!$B$6 =Kilpailu!$A$79,Kilpailu!C38,IF(Kilpailu!$B$6 =Kilpailu!$A$80,Kilpailu!C53,IF(Kilpailu!$B$6 =Kilpailu!$A$81,Kilpailu!C68,1))))-SMALL(C55:G55,1)-LARGE(C55:G55,1)</f>
        <v>9.5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6</v>
      </c>
      <c r="D56" s="9">
        <v>3.5</v>
      </c>
      <c r="E56" s="9">
        <v>5</v>
      </c>
      <c r="F56" s="9">
        <v>5</v>
      </c>
      <c r="G56" s="9">
        <v>4</v>
      </c>
      <c r="H56" s="9">
        <f>(SUM(C56:G56)*IF(Kilpailu!$B$6 =Kilpailu!$A$79,Kilpailu!C39,IF(Kilpailu!$B$6 =Kilpailu!$A$80,Kilpailu!C54,IF(Kilpailu!$B$6 =Kilpailu!$A$81,Kilpailu!C69,1))))-SMALL(C56:G56,1)-LARGE(C56:G56,1)</f>
        <v>14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52</v>
      </c>
      <c r="C58" s="9">
        <f>SUM(C47:C57)</f>
        <v>58.5</v>
      </c>
      <c r="D58" s="9">
        <f>SUM(D47:D57)</f>
        <v>45</v>
      </c>
      <c r="E58" s="9">
        <f>SUM(E47:E57)</f>
        <v>39</v>
      </c>
      <c r="F58" s="9">
        <f>SUM(F47:F57)</f>
        <v>56</v>
      </c>
      <c r="G58" s="9">
        <f>SUM(G47:G57)</f>
        <v>42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workbookViewId="0">
      <selection activeCell="G57" sqref="G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B5" t="str">
        <f>Kilpailu!B14</f>
        <v>Timo</v>
      </c>
      <c r="C5" s="1" t="s">
        <v>36</v>
      </c>
      <c r="D5">
        <f>SUM(C26:G26)-LARGE(C26:G26,1)-SMALL(C26:G26,1)</f>
        <v>197</v>
      </c>
      <c r="E5">
        <f>Tulokset!D32</f>
        <v>795.95959595959596</v>
      </c>
    </row>
    <row r="6" spans="1:8">
      <c r="C6" s="1" t="s">
        <v>38</v>
      </c>
      <c r="D6">
        <f>SUM(C42:G42)-LARGE(C42:G42,1)-SMALL(C42:G42,1)</f>
        <v>208</v>
      </c>
      <c r="E6" s="23">
        <f>Tulokset!D52</f>
        <v>820.51282051282044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210.5</v>
      </c>
      <c r="E7" s="23">
        <f>Tulokset!D72</f>
        <v>808.06142034548941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615.5</v>
      </c>
      <c r="E9" s="24">
        <f>SUM(E5:E7)</f>
        <v>2424.5338368179059</v>
      </c>
    </row>
    <row r="10" spans="1:8">
      <c r="C10" s="1" t="s">
        <v>42</v>
      </c>
      <c r="D10" s="3">
        <f>SMALL(D5:D7,1)</f>
        <v>197</v>
      </c>
      <c r="E10" s="25">
        <f>SMALL(E5:E7,1)</f>
        <v>795.95959595959596</v>
      </c>
    </row>
    <row r="11" spans="1:8">
      <c r="C11" s="1" t="s">
        <v>43</v>
      </c>
      <c r="D11">
        <f>SUM(D5:D7)-D10</f>
        <v>418.5</v>
      </c>
      <c r="E11" s="23">
        <f>SUM(E5:E7)-E10</f>
        <v>1628.5742408583101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7.5</v>
      </c>
      <c r="D15" s="6">
        <v>7.5</v>
      </c>
      <c r="E15" s="6">
        <v>6.5</v>
      </c>
      <c r="F15" s="6">
        <v>6.5</v>
      </c>
      <c r="G15" s="6">
        <v>5</v>
      </c>
      <c r="H15" s="6">
        <f>(SUM(C15:G15)*IF(Kilpailu!$B$6 =Kilpailu!$A$79,Kilpailu!C30,IF(Kilpailu!$B$6 =Kilpailu!$A$80,Kilpailu!C45,IF(Kilpailu!$B$6 =Kilpailu!$A$81,Kilpailu!C60,1))))-SMALL(C15:G15,1)-LARGE(C15:G15,1)</f>
        <v>20.5</v>
      </c>
    </row>
    <row r="16" spans="1:8">
      <c r="A16" s="5" t="s">
        <v>21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8</v>
      </c>
      <c r="D16" s="6">
        <v>8</v>
      </c>
      <c r="E16" s="6">
        <v>7.5</v>
      </c>
      <c r="F16" s="6">
        <v>7</v>
      </c>
      <c r="G16" s="6">
        <v>5</v>
      </c>
      <c r="H16" s="6">
        <f>(SUM(C16:G16)*IF(Kilpailu!$B$6 =Kilpailu!$A$79,Kilpailu!C31,IF(Kilpailu!$B$6 =Kilpailu!$A$80,Kilpailu!C46,IF(Kilpailu!$B$6 =Kilpailu!$A$81,Kilpailu!C61,1))))-SMALL(C16:G16,1)-LARGE(C16:G16,1)</f>
        <v>22.5</v>
      </c>
    </row>
    <row r="17" spans="1:8">
      <c r="A17" s="5" t="s">
        <v>22</v>
      </c>
      <c r="B17" s="27" t="str">
        <f>IF(Kilpailu!$B$6 =Kilpailu!$A$79,Kilpailu!B32,IF(Kilpailu!$B$6 =Kilpailu!$A$80,Kilpailu!B47,IF(Kilpailu!$B$6 =Kilpailu!$A$81,Kilpailu!B62,"")))</f>
        <v>Diamond 3</v>
      </c>
      <c r="C17" s="6">
        <v>7</v>
      </c>
      <c r="D17" s="6">
        <v>7.5</v>
      </c>
      <c r="E17" s="6">
        <v>6.5</v>
      </c>
      <c r="F17" s="6">
        <v>6.5</v>
      </c>
      <c r="G17" s="6">
        <v>7</v>
      </c>
      <c r="H17" s="6">
        <f>(SUM(C17:G17)*IF(Kilpailu!$B$6 =Kilpailu!$A$79,Kilpailu!C32,IF(Kilpailu!$B$6 =Kilpailu!$A$80,Kilpailu!C47,IF(Kilpailu!$B$6 =Kilpailu!$A$81,Kilpailu!C62,1))))-SMALL(C17:G17,1)-LARGE(C17:G17,1)</f>
        <v>20.5</v>
      </c>
    </row>
    <row r="18" spans="1:8">
      <c r="A18" s="5" t="s">
        <v>23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8.5</v>
      </c>
      <c r="D18" s="6">
        <v>7</v>
      </c>
      <c r="E18" s="6">
        <v>7.5</v>
      </c>
      <c r="F18" s="6">
        <v>7</v>
      </c>
      <c r="G18" s="6">
        <v>6</v>
      </c>
      <c r="H18" s="6">
        <f>(SUM(C18:G18)*IF(Kilpailu!$B$6 =Kilpailu!$A$79,Kilpailu!C33,IF(Kilpailu!$B$6 =Kilpailu!$A$80,Kilpailu!C48,IF(Kilpailu!$B$6 =Kilpailu!$A$81,Kilpailu!C63,1))))-SMALL(C18:G18,1)-LARGE(C18:G18,1)</f>
        <v>21.5</v>
      </c>
    </row>
    <row r="19" spans="1:8">
      <c r="A19" s="5" t="s">
        <v>24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8</v>
      </c>
      <c r="D19" s="6">
        <v>7</v>
      </c>
      <c r="E19" s="6">
        <v>7</v>
      </c>
      <c r="F19" s="6">
        <v>7</v>
      </c>
      <c r="G19" s="6">
        <v>5</v>
      </c>
      <c r="H19" s="6">
        <f>(SUM(C19:G19)*IF(Kilpailu!$B$6 =Kilpailu!$A$79,Kilpailu!C34,IF(Kilpailu!$B$6 =Kilpailu!$A$80,Kilpailu!C49,IF(Kilpailu!$B$6 =Kilpailu!$A$81,Kilpailu!C64,1))))-SMALL(C19:G19,1)-LARGE(C19:G19,1)</f>
        <v>21</v>
      </c>
    </row>
    <row r="20" spans="1:8">
      <c r="A20" s="5" t="s">
        <v>25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6.5</v>
      </c>
      <c r="D20" s="6">
        <v>5</v>
      </c>
      <c r="E20" s="6">
        <v>6</v>
      </c>
      <c r="F20" s="6">
        <v>5</v>
      </c>
      <c r="G20" s="6">
        <v>4</v>
      </c>
      <c r="H20" s="6">
        <f>(SUM(C20:G20)*IF(Kilpailu!$B$6 =Kilpailu!$A$79,Kilpailu!C35,IF(Kilpailu!$B$6 =Kilpailu!$A$80,Kilpailu!C50,IF(Kilpailu!$B$6 =Kilpailu!$A$81,Kilpailu!C65,1))))-SMALL(C20:G20,1)-LARGE(C20:G20,1)</f>
        <v>16</v>
      </c>
    </row>
    <row r="21" spans="1:8">
      <c r="A21" s="5" t="s">
        <v>26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8.5</v>
      </c>
      <c r="D21" s="6">
        <v>7.5</v>
      </c>
      <c r="E21" s="6">
        <v>7</v>
      </c>
      <c r="F21" s="6">
        <v>6</v>
      </c>
      <c r="G21" s="6">
        <v>5</v>
      </c>
      <c r="H21" s="6">
        <f>(SUM(C21:G21)*IF(Kilpailu!$B$6 =Kilpailu!$A$79,Kilpailu!C36,IF(Kilpailu!$B$6 =Kilpailu!$A$80,Kilpailu!C51,IF(Kilpailu!$B$6 =Kilpailu!$A$81,Kilpailu!C66,1))))-SMALL(C21:G21,1)-LARGE(C21:G21,1)</f>
        <v>20.5</v>
      </c>
    </row>
    <row r="22" spans="1:8">
      <c r="A22" s="5" t="s">
        <v>27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7.5</v>
      </c>
      <c r="D22" s="6">
        <v>7</v>
      </c>
      <c r="E22" s="6">
        <v>6.5</v>
      </c>
      <c r="F22" s="6">
        <v>5.5</v>
      </c>
      <c r="G22" s="6">
        <v>7</v>
      </c>
      <c r="H22" s="6">
        <f>(SUM(C22:G22)*IF(Kilpailu!$B$6 =Kilpailu!$A$79,Kilpailu!C37,IF(Kilpailu!$B$6 =Kilpailu!$A$80,Kilpailu!C52,IF(Kilpailu!$B$6 =Kilpailu!$A$81,Kilpailu!C67,1))))-SMALL(C22:G22,1)-LARGE(C22:G22,1)</f>
        <v>20.5</v>
      </c>
    </row>
    <row r="23" spans="1:8">
      <c r="A23" s="5" t="s">
        <v>28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8.5</v>
      </c>
      <c r="D23" s="6">
        <v>6.5</v>
      </c>
      <c r="E23" s="6">
        <v>6.5</v>
      </c>
      <c r="F23" s="6">
        <v>5</v>
      </c>
      <c r="G23" s="6">
        <v>6</v>
      </c>
      <c r="H23" s="6">
        <f>(SUM(C23:G23)*IF(Kilpailu!$B$6 =Kilpailu!$A$79,Kilpailu!C38,IF(Kilpailu!$B$6 =Kilpailu!$A$80,Kilpailu!C53,IF(Kilpailu!$B$6 =Kilpailu!$A$81,Kilpailu!C68,1))))-SMALL(C23:G23,1)-LARGE(C23:G23,1)</f>
        <v>19</v>
      </c>
    </row>
    <row r="24" spans="1:8">
      <c r="A24" s="5" t="s">
        <v>29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8</v>
      </c>
      <c r="D24" s="6">
        <v>7</v>
      </c>
      <c r="E24" s="6">
        <v>4.5</v>
      </c>
      <c r="F24" s="6">
        <v>6</v>
      </c>
      <c r="G24" s="6">
        <v>5</v>
      </c>
      <c r="H24" s="6">
        <f>(SUM(C24:G24)*IF(Kilpailu!$B$6 =Kilpailu!$A$79,Kilpailu!C39,IF(Kilpailu!$B$6 =Kilpailu!$A$80,Kilpailu!C54,IF(Kilpailu!$B$6 =Kilpailu!$A$81,Kilpailu!C69,1))))-SMALL(C24:G24,1)-LARGE(C24:G24,1)</f>
        <v>18</v>
      </c>
    </row>
    <row r="25" spans="1:8">
      <c r="A25" s="5" t="s">
        <v>30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52</v>
      </c>
      <c r="C26" s="6">
        <f>SUM(C15:C25)</f>
        <v>78</v>
      </c>
      <c r="D26" s="6">
        <f>SUM(D15:D25)</f>
        <v>70</v>
      </c>
      <c r="E26" s="6">
        <f>SUM(E15:E25)</f>
        <v>65.5</v>
      </c>
      <c r="F26" s="6">
        <f>SUM(F15:F25)</f>
        <v>61.5</v>
      </c>
      <c r="G26" s="6">
        <f>SUM(G15:G25)</f>
        <v>55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>
        <v>7.5</v>
      </c>
      <c r="D31" s="15">
        <v>6.5</v>
      </c>
      <c r="E31" s="15">
        <v>7</v>
      </c>
      <c r="F31" s="15">
        <v>7.5</v>
      </c>
      <c r="G31" s="15">
        <v>6</v>
      </c>
      <c r="H31" s="15">
        <f>(SUM(C31:G31)*IF(Kilpailu!$B$6 =Kilpailu!$A$79,Kilpailu!C30,IF(Kilpailu!$B$6 =Kilpailu!$A$80,Kilpailu!C45,IF(Kilpailu!$B$6 =Kilpailu!$A$81,Kilpailu!C60,1))))-SMALL(C31:G31,1)-LARGE(C31:G31,1)</f>
        <v>21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>
        <v>7.5</v>
      </c>
      <c r="D32" s="15">
        <v>7</v>
      </c>
      <c r="E32" s="15">
        <v>5.5</v>
      </c>
      <c r="F32" s="15">
        <v>7</v>
      </c>
      <c r="G32" s="15">
        <v>7</v>
      </c>
      <c r="H32" s="15">
        <f>(SUM(C32:G32)*IF(Kilpailu!$B$6 =Kilpailu!$A$79,Kilpailu!C31,IF(Kilpailu!$B$6 =Kilpailu!$A$80,Kilpailu!C46,IF(Kilpailu!$B$6 =Kilpailu!$A$81,Kilpailu!C61,1))))-SMALL(C32:G32,1)-LARGE(C32:G32,1)</f>
        <v>21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>
        <v>7.5</v>
      </c>
      <c r="D33" s="15">
        <v>6.5</v>
      </c>
      <c r="E33" s="15">
        <v>5.5</v>
      </c>
      <c r="F33" s="15">
        <v>7</v>
      </c>
      <c r="G33" s="15">
        <v>7</v>
      </c>
      <c r="H33" s="15">
        <f>(SUM(C33:G33)*IF(Kilpailu!$B$6 =Kilpailu!$A$79,Kilpailu!C32,IF(Kilpailu!$B$6 =Kilpailu!$A$80,Kilpailu!C47,IF(Kilpailu!$B$6 =Kilpailu!$A$81,Kilpailu!C62,1))))-SMALL(C33:G33,1)-LARGE(C33:G33,1)</f>
        <v>20.5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>
        <v>8</v>
      </c>
      <c r="D34" s="15">
        <v>8</v>
      </c>
      <c r="E34" s="15">
        <v>6</v>
      </c>
      <c r="F34" s="15">
        <v>8</v>
      </c>
      <c r="G34" s="15">
        <v>8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>
        <v>8.5</v>
      </c>
      <c r="D35" s="15">
        <v>9</v>
      </c>
      <c r="E35" s="15">
        <v>7</v>
      </c>
      <c r="F35" s="15">
        <v>8</v>
      </c>
      <c r="G35" s="15">
        <v>8</v>
      </c>
      <c r="H35" s="15">
        <f>(SUM(C35:G35)*IF(Kilpailu!$B$6 =Kilpailu!$A$79,Kilpailu!C34,IF(Kilpailu!$B$6 =Kilpailu!$A$80,Kilpailu!C49,IF(Kilpailu!$B$6 =Kilpailu!$A$81,Kilpailu!C64,1))))-SMALL(C35:G35,1)-LARGE(C35:G35,1)</f>
        <v>24.5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>
        <v>7.5</v>
      </c>
      <c r="D36" s="15">
        <v>7.5</v>
      </c>
      <c r="E36" s="15">
        <v>5.5</v>
      </c>
      <c r="F36" s="15">
        <v>7</v>
      </c>
      <c r="G36" s="15">
        <v>6</v>
      </c>
      <c r="H36" s="15">
        <f>(SUM(C36:G36)*IF(Kilpailu!$B$6 =Kilpailu!$A$79,Kilpailu!C35,IF(Kilpailu!$B$6 =Kilpailu!$A$80,Kilpailu!C50,IF(Kilpailu!$B$6 =Kilpailu!$A$81,Kilpailu!C65,1))))-SMALL(C36:G36,1)-LARGE(C36:G36,1)</f>
        <v>20.5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>
        <v>7</v>
      </c>
      <c r="D37" s="15">
        <v>7.5</v>
      </c>
      <c r="E37" s="15">
        <v>6.5</v>
      </c>
      <c r="F37" s="15">
        <v>7.5</v>
      </c>
      <c r="G37" s="15">
        <v>6</v>
      </c>
      <c r="H37" s="15">
        <f>(SUM(C37:G37)*IF(Kilpailu!$B$6 =Kilpailu!$A$79,Kilpailu!C36,IF(Kilpailu!$B$6 =Kilpailu!$A$80,Kilpailu!C51,IF(Kilpailu!$B$6 =Kilpailu!$A$81,Kilpailu!C66,1))))-SMALL(C37:G37,1)-LARGE(C37:G37,1)</f>
        <v>21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>
        <v>8</v>
      </c>
      <c r="D38" s="15">
        <v>7.5</v>
      </c>
      <c r="E38" s="15">
        <v>6.5</v>
      </c>
      <c r="F38" s="15">
        <v>7.5</v>
      </c>
      <c r="G38" s="15">
        <v>8</v>
      </c>
      <c r="H38" s="15">
        <f>(SUM(C38:G38)*IF(Kilpailu!$B$6 =Kilpailu!$A$79,Kilpailu!C37,IF(Kilpailu!$B$6 =Kilpailu!$A$80,Kilpailu!C52,IF(Kilpailu!$B$6 =Kilpailu!$A$81,Kilpailu!C67,1))))-SMALL(C38:G38,1)-LARGE(C38:G38,1)</f>
        <v>23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>
        <v>7</v>
      </c>
      <c r="D39" s="15">
        <v>5</v>
      </c>
      <c r="E39" s="15">
        <v>4</v>
      </c>
      <c r="F39" s="15">
        <v>4</v>
      </c>
      <c r="G39" s="15">
        <v>6</v>
      </c>
      <c r="H39" s="15">
        <f>(SUM(C39:G39)*IF(Kilpailu!$B$6 =Kilpailu!$A$79,Kilpailu!C38,IF(Kilpailu!$B$6 =Kilpailu!$A$80,Kilpailu!C53,IF(Kilpailu!$B$6 =Kilpailu!$A$81,Kilpailu!C68,1))))-SMALL(C39:G39,1)-LARGE(C39:G39,1)</f>
        <v>15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>
        <v>7.5</v>
      </c>
      <c r="D40" s="15">
        <v>7</v>
      </c>
      <c r="E40" s="15">
        <v>5</v>
      </c>
      <c r="F40" s="15">
        <v>5</v>
      </c>
      <c r="G40" s="15">
        <v>6</v>
      </c>
      <c r="H40" s="15">
        <f>(SUM(C40:G40)*IF(Kilpailu!$B$6 =Kilpailu!$A$79,Kilpailu!C39,IF(Kilpailu!$B$6 =Kilpailu!$A$80,Kilpailu!C54,IF(Kilpailu!$B$6 =Kilpailu!$A$81,Kilpailu!C69,1))))-SMALL(C40:G40,1)-LARGE(C40:G40,1)</f>
        <v>18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52</v>
      </c>
      <c r="C42" s="15">
        <f>SUM(C31:C41)</f>
        <v>76</v>
      </c>
      <c r="D42" s="15">
        <f>SUM(D31:D41)</f>
        <v>71.5</v>
      </c>
      <c r="E42" s="15">
        <f>SUM(E31:E41)</f>
        <v>58.5</v>
      </c>
      <c r="F42" s="15">
        <f>SUM(F31:F41)</f>
        <v>68.5</v>
      </c>
      <c r="G42" s="15">
        <f>SUM(G31:G41)</f>
        <v>68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7.5</v>
      </c>
      <c r="D47" s="9">
        <v>7</v>
      </c>
      <c r="E47" s="9">
        <v>6.5</v>
      </c>
      <c r="F47" s="9">
        <v>8</v>
      </c>
      <c r="G47" s="9">
        <v>7</v>
      </c>
      <c r="H47" s="9">
        <f>(SUM(C47:G47)*IF(Kilpailu!$B$6 =Kilpailu!$A$79,Kilpailu!C30,IF(Kilpailu!$B$6 =Kilpailu!$A$80,Kilpailu!C45,IF(Kilpailu!$B$6 =Kilpailu!$A$81,Kilpailu!C60,1))))-SMALL(C47:G47,1)-LARGE(C47:G47,1)</f>
        <v>21.5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8</v>
      </c>
      <c r="D48" s="9">
        <v>7</v>
      </c>
      <c r="E48" s="9">
        <v>6.5</v>
      </c>
      <c r="F48" s="9">
        <v>8</v>
      </c>
      <c r="G48" s="9">
        <v>6</v>
      </c>
      <c r="H48" s="9">
        <f>(SUM(C48:G48)*IF(Kilpailu!$B$6 =Kilpailu!$A$79,Kilpailu!C31,IF(Kilpailu!$B$6 =Kilpailu!$A$80,Kilpailu!C46,IF(Kilpailu!$B$6 =Kilpailu!$A$81,Kilpailu!C61,1))))-SMALL(C48:G48,1)-LARGE(C48:G48,1)</f>
        <v>21.5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8.5</v>
      </c>
      <c r="D49" s="9">
        <v>7</v>
      </c>
      <c r="E49" s="9">
        <v>6</v>
      </c>
      <c r="F49" s="9">
        <v>7.5</v>
      </c>
      <c r="G49" s="9">
        <v>7</v>
      </c>
      <c r="H49" s="9">
        <f>(SUM(C49:G49)*IF(Kilpailu!$B$6 =Kilpailu!$A$79,Kilpailu!C32,IF(Kilpailu!$B$6 =Kilpailu!$A$80,Kilpailu!C47,IF(Kilpailu!$B$6 =Kilpailu!$A$81,Kilpailu!C62,1))))-SMALL(C49:G49,1)-LARGE(C49:G49,1)</f>
        <v>21.5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</v>
      </c>
      <c r="D50" s="9">
        <v>6</v>
      </c>
      <c r="E50" s="9">
        <v>7.5</v>
      </c>
      <c r="F50" s="9">
        <v>7.5</v>
      </c>
      <c r="G50" s="9">
        <v>6</v>
      </c>
      <c r="H50" s="9">
        <f>(SUM(C50:G50)*IF(Kilpailu!$B$6 =Kilpailu!$A$79,Kilpailu!C33,IF(Kilpailu!$B$6 =Kilpailu!$A$80,Kilpailu!C48,IF(Kilpailu!$B$6 =Kilpailu!$A$81,Kilpailu!C63,1))))-SMALL(C50:G50,1)-LARGE(C50:G50,1)</f>
        <v>21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8.5</v>
      </c>
      <c r="D51" s="9">
        <v>7</v>
      </c>
      <c r="E51" s="9">
        <v>7</v>
      </c>
      <c r="F51" s="9">
        <v>7</v>
      </c>
      <c r="G51" s="9">
        <v>5</v>
      </c>
      <c r="H51" s="9">
        <f>(SUM(C51:G51)*IF(Kilpailu!$B$6 =Kilpailu!$A$79,Kilpailu!C34,IF(Kilpailu!$B$6 =Kilpailu!$A$80,Kilpailu!C49,IF(Kilpailu!$B$6 =Kilpailu!$A$81,Kilpailu!C64,1))))-SMALL(C51:G51,1)-LARGE(C51:G51,1)</f>
        <v>21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8.5</v>
      </c>
      <c r="D52" s="9">
        <v>7</v>
      </c>
      <c r="E52" s="9">
        <v>8</v>
      </c>
      <c r="F52" s="9">
        <v>9</v>
      </c>
      <c r="G52" s="9">
        <v>7</v>
      </c>
      <c r="H52" s="9">
        <f>(SUM(C52:G52)*IF(Kilpailu!$B$6 =Kilpailu!$A$79,Kilpailu!C35,IF(Kilpailu!$B$6 =Kilpailu!$A$80,Kilpailu!C50,IF(Kilpailu!$B$6 =Kilpailu!$A$81,Kilpailu!C65,1))))-SMALL(C52:G52,1)-LARGE(C52:G52,1)</f>
        <v>23.5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8.5</v>
      </c>
      <c r="D53" s="9">
        <v>6.5</v>
      </c>
      <c r="E53" s="9">
        <v>8</v>
      </c>
      <c r="F53" s="9">
        <v>8</v>
      </c>
      <c r="G53" s="9">
        <v>8</v>
      </c>
      <c r="H53" s="9">
        <f>(SUM(C53:G53)*IF(Kilpailu!$B$6 =Kilpailu!$A$79,Kilpailu!C36,IF(Kilpailu!$B$6 =Kilpailu!$A$80,Kilpailu!C51,IF(Kilpailu!$B$6 =Kilpailu!$A$81,Kilpailu!C66,1))))-SMALL(C53:G53,1)-LARGE(C53:G53,1)</f>
        <v>24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8.5</v>
      </c>
      <c r="D54" s="9">
        <v>6</v>
      </c>
      <c r="E54" s="9">
        <v>7.5</v>
      </c>
      <c r="F54" s="9">
        <v>9</v>
      </c>
      <c r="G54" s="9">
        <v>8</v>
      </c>
      <c r="H54" s="9">
        <f>(SUM(C54:G54)*IF(Kilpailu!$B$6 =Kilpailu!$A$79,Kilpailu!C37,IF(Kilpailu!$B$6 =Kilpailu!$A$80,Kilpailu!C52,IF(Kilpailu!$B$6 =Kilpailu!$A$81,Kilpailu!C67,1))))-SMALL(C54:G54,1)-LARGE(C54:G54,1)</f>
        <v>24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7.5</v>
      </c>
      <c r="D55" s="9">
        <v>6</v>
      </c>
      <c r="E55" s="9">
        <v>6</v>
      </c>
      <c r="F55" s="9">
        <v>8</v>
      </c>
      <c r="G55" s="9">
        <v>6</v>
      </c>
      <c r="H55" s="9">
        <f>(SUM(C55:G55)*IF(Kilpailu!$B$6 =Kilpailu!$A$79,Kilpailu!C38,IF(Kilpailu!$B$6 =Kilpailu!$A$80,Kilpailu!C53,IF(Kilpailu!$B$6 =Kilpailu!$A$81,Kilpailu!C68,1))))-SMALL(C55:G55,1)-LARGE(C55:G55,1)</f>
        <v>19.5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5.5</v>
      </c>
      <c r="D56" s="9">
        <v>4</v>
      </c>
      <c r="E56" s="9">
        <v>4.5</v>
      </c>
      <c r="F56" s="9">
        <v>6</v>
      </c>
      <c r="G56" s="9">
        <v>5</v>
      </c>
      <c r="H56" s="9">
        <f>(SUM(C56:G56)*IF(Kilpailu!$B$6 =Kilpailu!$A$79,Kilpailu!C39,IF(Kilpailu!$B$6 =Kilpailu!$A$80,Kilpailu!C54,IF(Kilpailu!$B$6 =Kilpailu!$A$81,Kilpailu!C69,1))))-SMALL(C56:G56,1)-LARGE(C56:G56,1)</f>
        <v>15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52</v>
      </c>
      <c r="C58" s="9">
        <f>SUM(C47:C57)</f>
        <v>79</v>
      </c>
      <c r="D58" s="9">
        <f>SUM(D47:D57)</f>
        <v>63.5</v>
      </c>
      <c r="E58" s="9">
        <f>SUM(E47:E57)</f>
        <v>67.5</v>
      </c>
      <c r="F58" s="9">
        <f>SUM(F47:F57)</f>
        <v>78</v>
      </c>
      <c r="G58" s="9">
        <f>SUM(G47:G57)</f>
        <v>65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topLeftCell="A27" workbookViewId="0">
      <selection activeCell="F57" sqref="F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B5" t="str">
        <f>Kilpailu!B15</f>
        <v>Markus</v>
      </c>
      <c r="C5" s="1" t="s">
        <v>36</v>
      </c>
      <c r="D5">
        <f>SUM(C26:G26)-LARGE(C26:G26,1)-SMALL(C26:G26,1)</f>
        <v>149.5</v>
      </c>
      <c r="E5">
        <f>Tulokset!D33</f>
        <v>604.04040404040404</v>
      </c>
    </row>
    <row r="6" spans="1:8">
      <c r="C6" s="1" t="s">
        <v>38</v>
      </c>
      <c r="D6">
        <f>SUM(C42:G42)-LARGE(C42:G42,1)-SMALL(C42:G42,1)</f>
        <v>135</v>
      </c>
      <c r="E6" s="23">
        <f>Tulokset!D53</f>
        <v>532.54437869822493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147</v>
      </c>
      <c r="E7" s="23">
        <f>Tulokset!D73</f>
        <v>564.29942418426106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431.5</v>
      </c>
      <c r="E9" s="24">
        <f>SUM(E5:E7)</f>
        <v>1700.8842069228899</v>
      </c>
    </row>
    <row r="10" spans="1:8">
      <c r="C10" s="1" t="s">
        <v>42</v>
      </c>
      <c r="D10" s="3">
        <f>SMALL(D5:D7,1)</f>
        <v>135</v>
      </c>
      <c r="E10" s="25">
        <f>SMALL(E5:E7,1)</f>
        <v>532.54437869822493</v>
      </c>
    </row>
    <row r="11" spans="1:8">
      <c r="C11" s="1" t="s">
        <v>43</v>
      </c>
      <c r="D11">
        <f>SUM(D5:D7)-D10</f>
        <v>296.5</v>
      </c>
      <c r="E11" s="23">
        <f>SUM(E5:E7)-E10</f>
        <v>1168.3398282246649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6</v>
      </c>
      <c r="D15" s="6">
        <v>5.5</v>
      </c>
      <c r="E15" s="6">
        <v>4</v>
      </c>
      <c r="F15" s="6">
        <v>6</v>
      </c>
      <c r="G15" s="6">
        <v>4</v>
      </c>
      <c r="H15" s="6">
        <f>(SUM(C15:G15)*IF(Kilpailu!$B$6 =Kilpailu!$A$79,Kilpailu!C30,IF(Kilpailu!$B$6 =Kilpailu!$A$80,Kilpailu!C45,IF(Kilpailu!$B$6 =Kilpailu!$A$81,Kilpailu!C60,1))))-SMALL(C15:G15,1)-LARGE(C15:G15,1)</f>
        <v>15.5</v>
      </c>
    </row>
    <row r="16" spans="1:8">
      <c r="A16" s="5" t="s">
        <v>21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6</v>
      </c>
      <c r="D16" s="6">
        <v>6</v>
      </c>
      <c r="E16" s="6">
        <v>4</v>
      </c>
      <c r="F16" s="6">
        <v>5.5</v>
      </c>
      <c r="G16" s="6">
        <v>5</v>
      </c>
      <c r="H16" s="6">
        <f>(SUM(C16:G16)*IF(Kilpailu!$B$6 =Kilpailu!$A$79,Kilpailu!C31,IF(Kilpailu!$B$6 =Kilpailu!$A$80,Kilpailu!C46,IF(Kilpailu!$B$6 =Kilpailu!$A$81,Kilpailu!C61,1))))-SMALL(C16:G16,1)-LARGE(C16:G16,1)</f>
        <v>16.5</v>
      </c>
    </row>
    <row r="17" spans="1:8">
      <c r="A17" s="5" t="s">
        <v>22</v>
      </c>
      <c r="B17" s="7" t="str">
        <f>IF(Kilpailu!$B$6 =Kilpailu!$A$79,Kilpailu!B32,IF(Kilpailu!$B$6 =Kilpailu!$A$80,Kilpailu!B47,IF(Kilpailu!$B$6 =Kilpailu!$A$81,Kilpailu!B62,"")))</f>
        <v>Diamond 3</v>
      </c>
      <c r="C17" s="6">
        <v>4</v>
      </c>
      <c r="D17" s="6">
        <v>5</v>
      </c>
      <c r="E17" s="6">
        <v>2.5</v>
      </c>
      <c r="F17" s="6">
        <v>4.5</v>
      </c>
      <c r="G17" s="6">
        <v>3</v>
      </c>
      <c r="H17" s="6">
        <f>(SUM(C17:G17)*IF(Kilpailu!$B$6 =Kilpailu!$A$79,Kilpailu!C32,IF(Kilpailu!$B$6 =Kilpailu!$A$80,Kilpailu!C47,IF(Kilpailu!$B$6 =Kilpailu!$A$81,Kilpailu!C62,1))))-SMALL(C17:G17,1)-LARGE(C17:G17,1)</f>
        <v>11.5</v>
      </c>
    </row>
    <row r="18" spans="1:8">
      <c r="A18" s="5" t="s">
        <v>23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7.5</v>
      </c>
      <c r="D18" s="6">
        <v>7</v>
      </c>
      <c r="E18" s="6">
        <v>6.5</v>
      </c>
      <c r="F18" s="6">
        <v>6</v>
      </c>
      <c r="G18" s="6">
        <v>4</v>
      </c>
      <c r="H18" s="6">
        <f>(SUM(C18:G18)*IF(Kilpailu!$B$6 =Kilpailu!$A$79,Kilpailu!C33,IF(Kilpailu!$B$6 =Kilpailu!$A$80,Kilpailu!C48,IF(Kilpailu!$B$6 =Kilpailu!$A$81,Kilpailu!C63,1))))-SMALL(C18:G18,1)-LARGE(C18:G18,1)</f>
        <v>19.5</v>
      </c>
    </row>
    <row r="19" spans="1:8">
      <c r="A19" s="5" t="s">
        <v>24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5.5</v>
      </c>
      <c r="D19" s="6">
        <v>7</v>
      </c>
      <c r="E19" s="6">
        <v>4</v>
      </c>
      <c r="F19" s="6">
        <v>5</v>
      </c>
      <c r="G19" s="6">
        <v>3</v>
      </c>
      <c r="H19" s="6">
        <f>(SUM(C19:G19)*IF(Kilpailu!$B$6 =Kilpailu!$A$79,Kilpailu!C34,IF(Kilpailu!$B$6 =Kilpailu!$A$80,Kilpailu!C49,IF(Kilpailu!$B$6 =Kilpailu!$A$81,Kilpailu!C64,1))))-SMALL(C19:G19,1)-LARGE(C19:G19,1)</f>
        <v>14.5</v>
      </c>
    </row>
    <row r="20" spans="1:8">
      <c r="A20" s="5" t="s">
        <v>25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7</v>
      </c>
      <c r="D20" s="6">
        <v>6</v>
      </c>
      <c r="E20" s="6">
        <v>4.5</v>
      </c>
      <c r="F20" s="6">
        <v>4</v>
      </c>
      <c r="G20" s="6">
        <v>5</v>
      </c>
      <c r="H20" s="6">
        <f>(SUM(C20:G20)*IF(Kilpailu!$B$6 =Kilpailu!$A$79,Kilpailu!C35,IF(Kilpailu!$B$6 =Kilpailu!$A$80,Kilpailu!C50,IF(Kilpailu!$B$6 =Kilpailu!$A$81,Kilpailu!C65,1))))-SMALL(C20:G20,1)-LARGE(C20:G20,1)</f>
        <v>15.5</v>
      </c>
    </row>
    <row r="21" spans="1:8">
      <c r="A21" s="5" t="s">
        <v>26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6.5</v>
      </c>
      <c r="D21" s="6">
        <v>6</v>
      </c>
      <c r="E21" s="6">
        <v>4</v>
      </c>
      <c r="F21" s="6">
        <v>5</v>
      </c>
      <c r="G21" s="6">
        <v>4</v>
      </c>
      <c r="H21" s="6">
        <f>(SUM(C21:G21)*IF(Kilpailu!$B$6 =Kilpailu!$A$79,Kilpailu!C36,IF(Kilpailu!$B$6 =Kilpailu!$A$80,Kilpailu!C51,IF(Kilpailu!$B$6 =Kilpailu!$A$81,Kilpailu!C66,1))))-SMALL(C21:G21,1)-LARGE(C21:G21,1)</f>
        <v>15</v>
      </c>
    </row>
    <row r="22" spans="1:8">
      <c r="A22" s="5" t="s">
        <v>27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6.5</v>
      </c>
      <c r="D22" s="6">
        <v>6</v>
      </c>
      <c r="E22" s="6">
        <v>3.5</v>
      </c>
      <c r="F22" s="6">
        <v>4.5</v>
      </c>
      <c r="G22" s="6">
        <v>4</v>
      </c>
      <c r="H22" s="6">
        <f>(SUM(C22:G22)*IF(Kilpailu!$B$6 =Kilpailu!$A$79,Kilpailu!C37,IF(Kilpailu!$B$6 =Kilpailu!$A$80,Kilpailu!C52,IF(Kilpailu!$B$6 =Kilpailu!$A$81,Kilpailu!C67,1))))-SMALL(C22:G22,1)-LARGE(C22:G22,1)</f>
        <v>14.5</v>
      </c>
    </row>
    <row r="23" spans="1:8">
      <c r="A23" s="5" t="s">
        <v>28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7</v>
      </c>
      <c r="D23" s="6">
        <v>8</v>
      </c>
      <c r="E23" s="6">
        <v>4</v>
      </c>
      <c r="F23" s="6">
        <v>5</v>
      </c>
      <c r="G23" s="6">
        <v>6</v>
      </c>
      <c r="H23" s="6">
        <f>(SUM(C23:G23)*IF(Kilpailu!$B$6 =Kilpailu!$A$79,Kilpailu!C38,IF(Kilpailu!$B$6 =Kilpailu!$A$80,Kilpailu!C53,IF(Kilpailu!$B$6 =Kilpailu!$A$81,Kilpailu!C68,1))))-SMALL(C23:G23,1)-LARGE(C23:G23,1)</f>
        <v>18</v>
      </c>
    </row>
    <row r="24" spans="1:8">
      <c r="A24" s="5" t="s">
        <v>29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5.5</v>
      </c>
      <c r="D24" s="6">
        <v>3.5</v>
      </c>
      <c r="E24" s="6">
        <v>1.5</v>
      </c>
      <c r="F24" s="6">
        <v>3</v>
      </c>
      <c r="G24" s="6">
        <v>3</v>
      </c>
      <c r="H24" s="6">
        <f>(SUM(C24:G24)*IF(Kilpailu!$B$6 =Kilpailu!$A$79,Kilpailu!C39,IF(Kilpailu!$B$6 =Kilpailu!$A$80,Kilpailu!C54,IF(Kilpailu!$B$6 =Kilpailu!$A$81,Kilpailu!C69,1))))-SMALL(C24:G24,1)-LARGE(C24:G24,1)</f>
        <v>9.5</v>
      </c>
    </row>
    <row r="25" spans="1:8">
      <c r="A25" s="5" t="s">
        <v>30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52</v>
      </c>
      <c r="C26" s="6">
        <f>SUM(C15:C25)</f>
        <v>61.5</v>
      </c>
      <c r="D26" s="6">
        <f>SUM(D15:D25)</f>
        <v>60</v>
      </c>
      <c r="E26" s="6">
        <f>SUM(E15:E25)</f>
        <v>38.5</v>
      </c>
      <c r="F26" s="6">
        <f>SUM(F15:F25)</f>
        <v>48.5</v>
      </c>
      <c r="G26" s="6">
        <f>SUM(G15:G25)</f>
        <v>41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>
        <v>5</v>
      </c>
      <c r="D31" s="15">
        <v>4</v>
      </c>
      <c r="E31" s="15">
        <v>4</v>
      </c>
      <c r="F31" s="15">
        <v>4</v>
      </c>
      <c r="G31" s="15">
        <v>4</v>
      </c>
      <c r="H31" s="15">
        <f>(SUM(C31:G31)*IF(Kilpailu!$B$6 =Kilpailu!$A$79,Kilpailu!C30,IF(Kilpailu!$B$6 =Kilpailu!$A$80,Kilpailu!C45,IF(Kilpailu!$B$6 =Kilpailu!$A$81,Kilpailu!C60,1))))-SMALL(C31:G31,1)-LARGE(C31:G31,1)</f>
        <v>12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>
        <v>7</v>
      </c>
      <c r="D32" s="15">
        <v>5</v>
      </c>
      <c r="E32" s="15">
        <v>4</v>
      </c>
      <c r="F32" s="15">
        <v>4</v>
      </c>
      <c r="G32" s="15">
        <v>6</v>
      </c>
      <c r="H32" s="15">
        <f>(SUM(C32:G32)*IF(Kilpailu!$B$6 =Kilpailu!$A$79,Kilpailu!C31,IF(Kilpailu!$B$6 =Kilpailu!$A$80,Kilpailu!C46,IF(Kilpailu!$B$6 =Kilpailu!$A$81,Kilpailu!C61,1))))-SMALL(C32:G32,1)-LARGE(C32:G32,1)</f>
        <v>15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>
        <v>4</v>
      </c>
      <c r="D33" s="15">
        <v>3</v>
      </c>
      <c r="E33" s="15">
        <v>3</v>
      </c>
      <c r="F33" s="15">
        <v>2.5</v>
      </c>
      <c r="G33" s="15">
        <v>4</v>
      </c>
      <c r="H33" s="15">
        <f>(SUM(C33:G33)*IF(Kilpailu!$B$6 =Kilpailu!$A$79,Kilpailu!C32,IF(Kilpailu!$B$6 =Kilpailu!$A$80,Kilpailu!C47,IF(Kilpailu!$B$6 =Kilpailu!$A$81,Kilpailu!C62,1))))-SMALL(C33:G33,1)-LARGE(C33:G33,1)</f>
        <v>10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>
        <v>6.5</v>
      </c>
      <c r="D34" s="15">
        <v>5.5</v>
      </c>
      <c r="E34" s="15">
        <v>3.5</v>
      </c>
      <c r="F34" s="15">
        <v>3.5</v>
      </c>
      <c r="G34" s="15">
        <v>4</v>
      </c>
      <c r="H34" s="15">
        <f>(SUM(C34:G34)*IF(Kilpailu!$B$6 =Kilpailu!$A$79,Kilpailu!C33,IF(Kilpailu!$B$6 =Kilpailu!$A$80,Kilpailu!C48,IF(Kilpailu!$B$6 =Kilpailu!$A$81,Kilpailu!C63,1))))-SMALL(C34:G34,1)-LARGE(C34:G34,1)</f>
        <v>13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>
        <v>7</v>
      </c>
      <c r="D35" s="15">
        <v>6</v>
      </c>
      <c r="E35" s="15">
        <v>5</v>
      </c>
      <c r="F35" s="15">
        <v>4.5</v>
      </c>
      <c r="G35" s="15">
        <v>5</v>
      </c>
      <c r="H35" s="15">
        <f>(SUM(C35:G35)*IF(Kilpailu!$B$6 =Kilpailu!$A$79,Kilpailu!C34,IF(Kilpailu!$B$6 =Kilpailu!$A$80,Kilpailu!C49,IF(Kilpailu!$B$6 =Kilpailu!$A$81,Kilpailu!C64,1))))-SMALL(C35:G35,1)-LARGE(C35:G35,1)</f>
        <v>16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>
        <v>6.5</v>
      </c>
      <c r="D36" s="15">
        <v>5.5</v>
      </c>
      <c r="E36" s="15">
        <v>3.5</v>
      </c>
      <c r="F36" s="15">
        <v>3.5</v>
      </c>
      <c r="G36" s="15">
        <v>4</v>
      </c>
      <c r="H36" s="15">
        <f>(SUM(C36:G36)*IF(Kilpailu!$B$6 =Kilpailu!$A$79,Kilpailu!C35,IF(Kilpailu!$B$6 =Kilpailu!$A$80,Kilpailu!C50,IF(Kilpailu!$B$6 =Kilpailu!$A$81,Kilpailu!C65,1))))-SMALL(C36:G36,1)-LARGE(C36:G36,1)</f>
        <v>13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>
        <v>6.5</v>
      </c>
      <c r="D37" s="15">
        <v>6.5</v>
      </c>
      <c r="E37" s="15">
        <v>4.5</v>
      </c>
      <c r="F37" s="15">
        <v>3.5</v>
      </c>
      <c r="G37" s="15">
        <v>5</v>
      </c>
      <c r="H37" s="15">
        <f>(SUM(C37:G37)*IF(Kilpailu!$B$6 =Kilpailu!$A$79,Kilpailu!C36,IF(Kilpailu!$B$6 =Kilpailu!$A$80,Kilpailu!C51,IF(Kilpailu!$B$6 =Kilpailu!$A$81,Kilpailu!C66,1))))-SMALL(C37:G37,1)-LARGE(C37:G37,1)</f>
        <v>16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>
        <v>6.5</v>
      </c>
      <c r="D38" s="15">
        <v>6</v>
      </c>
      <c r="E38" s="15">
        <v>3.5</v>
      </c>
      <c r="F38" s="15">
        <v>4</v>
      </c>
      <c r="G38" s="15">
        <v>5</v>
      </c>
      <c r="H38" s="15">
        <f>(SUM(C38:G38)*IF(Kilpailu!$B$6 =Kilpailu!$A$79,Kilpailu!C37,IF(Kilpailu!$B$6 =Kilpailu!$A$80,Kilpailu!C52,IF(Kilpailu!$B$6 =Kilpailu!$A$81,Kilpailu!C67,1))))-SMALL(C38:G38,1)-LARGE(C38:G38,1)</f>
        <v>15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>
        <v>7.5</v>
      </c>
      <c r="D39" s="15">
        <v>6.5</v>
      </c>
      <c r="E39" s="15">
        <v>4.5</v>
      </c>
      <c r="F39" s="15">
        <v>4.5</v>
      </c>
      <c r="G39" s="15">
        <v>5</v>
      </c>
      <c r="H39" s="15">
        <f>(SUM(C39:G39)*IF(Kilpailu!$B$6 =Kilpailu!$A$79,Kilpailu!C38,IF(Kilpailu!$B$6 =Kilpailu!$A$80,Kilpailu!C53,IF(Kilpailu!$B$6 =Kilpailu!$A$81,Kilpailu!C68,1))))-SMALL(C39:G39,1)-LARGE(C39:G39,1)</f>
        <v>16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>
        <v>5.5</v>
      </c>
      <c r="D40" s="15">
        <v>4</v>
      </c>
      <c r="E40" s="15">
        <v>2.5</v>
      </c>
      <c r="F40" s="15">
        <v>2</v>
      </c>
      <c r="G40" s="15">
        <v>3</v>
      </c>
      <c r="H40" s="15">
        <f>(SUM(C40:G40)*IF(Kilpailu!$B$6 =Kilpailu!$A$79,Kilpailu!C39,IF(Kilpailu!$B$6 =Kilpailu!$A$80,Kilpailu!C54,IF(Kilpailu!$B$6 =Kilpailu!$A$81,Kilpailu!C69,1))))-SMALL(C40:G40,1)-LARGE(C40:G40,1)</f>
        <v>9.5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52</v>
      </c>
      <c r="C42" s="15">
        <f>SUM(C31:C41)</f>
        <v>62</v>
      </c>
      <c r="D42" s="15">
        <f>SUM(D31:D41)</f>
        <v>52</v>
      </c>
      <c r="E42" s="15">
        <f>SUM(E31:E41)</f>
        <v>38</v>
      </c>
      <c r="F42" s="15">
        <f>SUM(F31:F41)</f>
        <v>36</v>
      </c>
      <c r="G42" s="15">
        <f>SUM(G31:G41)</f>
        <v>45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5</v>
      </c>
      <c r="D47" s="9">
        <v>4</v>
      </c>
      <c r="E47" s="9">
        <v>2.5</v>
      </c>
      <c r="F47" s="9">
        <v>4</v>
      </c>
      <c r="G47" s="9">
        <v>5</v>
      </c>
      <c r="H47" s="9">
        <f>(SUM(C47:G47)*IF(Kilpailu!$B$6 =Kilpailu!$A$79,Kilpailu!C30,IF(Kilpailu!$B$6 =Kilpailu!$A$80,Kilpailu!C45,IF(Kilpailu!$B$6 =Kilpailu!$A$81,Kilpailu!C60,1))))-SMALL(C47:G47,1)-LARGE(C47:G47,1)</f>
        <v>13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7.5</v>
      </c>
      <c r="D48" s="9">
        <v>5</v>
      </c>
      <c r="E48" s="9">
        <v>4.5</v>
      </c>
      <c r="F48" s="9">
        <v>6</v>
      </c>
      <c r="G48" s="9">
        <v>4</v>
      </c>
      <c r="H48" s="9">
        <f>(SUM(C48:G48)*IF(Kilpailu!$B$6 =Kilpailu!$A$79,Kilpailu!C31,IF(Kilpailu!$B$6 =Kilpailu!$A$80,Kilpailu!C46,IF(Kilpailu!$B$6 =Kilpailu!$A$81,Kilpailu!C61,1))))-SMALL(C48:G48,1)-LARGE(C48:G48,1)</f>
        <v>15.5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</v>
      </c>
      <c r="D49" s="9">
        <v>4.5</v>
      </c>
      <c r="E49" s="9">
        <v>3.5</v>
      </c>
      <c r="F49" s="9">
        <v>5</v>
      </c>
      <c r="G49" s="9">
        <v>4</v>
      </c>
      <c r="H49" s="9">
        <f>(SUM(C49:G49)*IF(Kilpailu!$B$6 =Kilpailu!$A$79,Kilpailu!C32,IF(Kilpailu!$B$6 =Kilpailu!$A$80,Kilpailu!C47,IF(Kilpailu!$B$6 =Kilpailu!$A$81,Kilpailu!C62,1))))-SMALL(C49:G49,1)-LARGE(C49:G49,1)</f>
        <v>13.5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</v>
      </c>
      <c r="D50" s="9">
        <v>5</v>
      </c>
      <c r="E50" s="9">
        <v>6</v>
      </c>
      <c r="F50" s="9">
        <v>7</v>
      </c>
      <c r="G50" s="9">
        <v>6</v>
      </c>
      <c r="H50" s="9">
        <f>(SUM(C50:G50)*IF(Kilpailu!$B$6 =Kilpailu!$A$79,Kilpailu!C33,IF(Kilpailu!$B$6 =Kilpailu!$A$80,Kilpailu!C48,IF(Kilpailu!$B$6 =Kilpailu!$A$81,Kilpailu!C63,1))))-SMALL(C50:G50,1)-LARGE(C50:G50,1)</f>
        <v>19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</v>
      </c>
      <c r="D51" s="9">
        <v>5</v>
      </c>
      <c r="E51" s="9">
        <v>5</v>
      </c>
      <c r="F51" s="9">
        <v>7</v>
      </c>
      <c r="G51" s="9">
        <v>3</v>
      </c>
      <c r="H51" s="9">
        <f>(SUM(C51:G51)*IF(Kilpailu!$B$6 =Kilpailu!$A$79,Kilpailu!C34,IF(Kilpailu!$B$6 =Kilpailu!$A$80,Kilpailu!C49,IF(Kilpailu!$B$6 =Kilpailu!$A$81,Kilpailu!C64,1))))-SMALL(C51:G51,1)-LARGE(C51:G51,1)</f>
        <v>16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5.5</v>
      </c>
      <c r="D52" s="9">
        <v>4.5</v>
      </c>
      <c r="E52" s="9">
        <v>4.5</v>
      </c>
      <c r="F52" s="9">
        <v>6</v>
      </c>
      <c r="G52" s="9">
        <v>4</v>
      </c>
      <c r="H52" s="9">
        <f>(SUM(C52:G52)*IF(Kilpailu!$B$6 =Kilpailu!$A$79,Kilpailu!C35,IF(Kilpailu!$B$6 =Kilpailu!$A$80,Kilpailu!C50,IF(Kilpailu!$B$6 =Kilpailu!$A$81,Kilpailu!C65,1))))-SMALL(C52:G52,1)-LARGE(C52:G52,1)</f>
        <v>14.5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7</v>
      </c>
      <c r="D53" s="9">
        <v>5</v>
      </c>
      <c r="E53" s="9">
        <v>5</v>
      </c>
      <c r="F53" s="9">
        <v>6</v>
      </c>
      <c r="G53" s="9">
        <v>5</v>
      </c>
      <c r="H53" s="9">
        <f>(SUM(C53:G53)*IF(Kilpailu!$B$6 =Kilpailu!$A$79,Kilpailu!C36,IF(Kilpailu!$B$6 =Kilpailu!$A$80,Kilpailu!C51,IF(Kilpailu!$B$6 =Kilpailu!$A$81,Kilpailu!C66,1))))-SMALL(C53:G53,1)-LARGE(C53:G53,1)</f>
        <v>16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8</v>
      </c>
      <c r="D54" s="9">
        <v>6</v>
      </c>
      <c r="E54" s="9">
        <v>5</v>
      </c>
      <c r="F54" s="9">
        <v>6.5</v>
      </c>
      <c r="G54" s="9">
        <v>5</v>
      </c>
      <c r="H54" s="9">
        <f>(SUM(C54:G54)*IF(Kilpailu!$B$6 =Kilpailu!$A$79,Kilpailu!C37,IF(Kilpailu!$B$6 =Kilpailu!$A$80,Kilpailu!C52,IF(Kilpailu!$B$6 =Kilpailu!$A$81,Kilpailu!C67,1))))-SMALL(C54:G54,1)-LARGE(C54:G54,1)</f>
        <v>17.5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6.5</v>
      </c>
      <c r="D55" s="9">
        <v>5</v>
      </c>
      <c r="E55" s="9">
        <v>4</v>
      </c>
      <c r="F55" s="9">
        <v>6.5</v>
      </c>
      <c r="G55" s="9">
        <v>6</v>
      </c>
      <c r="H55" s="9">
        <f>(SUM(C55:G55)*IF(Kilpailu!$B$6 =Kilpailu!$A$79,Kilpailu!C38,IF(Kilpailu!$B$6 =Kilpailu!$A$80,Kilpailu!C53,IF(Kilpailu!$B$6 =Kilpailu!$A$81,Kilpailu!C68,1))))-SMALL(C55:G55,1)-LARGE(C55:G55,1)</f>
        <v>17.5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3</v>
      </c>
      <c r="D56" s="9">
        <v>2</v>
      </c>
      <c r="E56" s="9">
        <v>1.5</v>
      </c>
      <c r="F56" s="9">
        <v>2</v>
      </c>
      <c r="G56" s="9">
        <v>3</v>
      </c>
      <c r="H56" s="9">
        <f>(SUM(C56:G56)*IF(Kilpailu!$B$6 =Kilpailu!$A$79,Kilpailu!C39,IF(Kilpailu!$B$6 =Kilpailu!$A$80,Kilpailu!C54,IF(Kilpailu!$B$6 =Kilpailu!$A$81,Kilpailu!C69,1))))-SMALL(C56:G56,1)-LARGE(C56:G56,1)</f>
        <v>7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52</v>
      </c>
      <c r="C58" s="9">
        <f>SUM(C47:C57)</f>
        <v>61.5</v>
      </c>
      <c r="D58" s="9">
        <f>SUM(D47:D57)</f>
        <v>46</v>
      </c>
      <c r="E58" s="9">
        <f>SUM(E47:E57)</f>
        <v>41.5</v>
      </c>
      <c r="F58" s="9">
        <f>SUM(F47:F57)</f>
        <v>56</v>
      </c>
      <c r="G58" s="9">
        <f>SUM(G47:G57)</f>
        <v>45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workbookViewId="0">
      <selection activeCell="F57" sqref="F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B5" t="str">
        <f>Kilpailu!B16</f>
        <v>Anssi</v>
      </c>
      <c r="C5" s="1" t="s">
        <v>36</v>
      </c>
      <c r="D5">
        <f>SUM(C26:G26)-LARGE(C26:G26,1)-SMALL(C26:G26,1)</f>
        <v>223</v>
      </c>
      <c r="E5" s="14">
        <f>Tulokset!D34</f>
        <v>901.01010101010104</v>
      </c>
    </row>
    <row r="6" spans="1:8">
      <c r="C6" s="1" t="s">
        <v>38</v>
      </c>
      <c r="D6">
        <f>SUM(C42:G42)-LARGE(C42:G42,1)-SMALL(C42:G42,1)</f>
        <v>236</v>
      </c>
      <c r="E6" s="23">
        <f>Tulokset!D54</f>
        <v>930.96646942800783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236</v>
      </c>
      <c r="E7" s="23">
        <f>Tulokset!D74</f>
        <v>905.95009596928992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695</v>
      </c>
      <c r="E9" s="24">
        <f>SUM(E5:E7)</f>
        <v>2737.9266664073989</v>
      </c>
    </row>
    <row r="10" spans="1:8">
      <c r="C10" s="1" t="s">
        <v>42</v>
      </c>
      <c r="D10" s="3">
        <f>SMALL(D5:D7,1)</f>
        <v>223</v>
      </c>
      <c r="E10" s="25">
        <f>SMALL(E5:E7,1)</f>
        <v>901.01010101010104</v>
      </c>
    </row>
    <row r="11" spans="1:8">
      <c r="C11" s="1" t="s">
        <v>43</v>
      </c>
      <c r="D11">
        <f>SUM(D5:D7)-D10</f>
        <v>472</v>
      </c>
      <c r="E11" s="23">
        <f>SUM(E5:E7)-E10</f>
        <v>1836.9165653972977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7.5</v>
      </c>
      <c r="D15" s="6">
        <v>7.5</v>
      </c>
      <c r="E15" s="6">
        <v>7</v>
      </c>
      <c r="F15" s="6">
        <v>8</v>
      </c>
      <c r="G15" s="6">
        <v>7</v>
      </c>
      <c r="H15" s="6">
        <f>(SUM(C15:G15)*IF(Kilpailu!$B$6 =Kilpailu!$A$79,Kilpailu!C30,IF(Kilpailu!$B$6 =Kilpailu!$A$80,Kilpailu!C45,IF(Kilpailu!$B$6 =Kilpailu!$A$81,Kilpailu!C60,1))))-SMALL(C15:G15,1)-LARGE(C15:G15,1)</f>
        <v>22</v>
      </c>
    </row>
    <row r="16" spans="1:8">
      <c r="A16" s="5" t="s">
        <v>21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8.5</v>
      </c>
      <c r="D16" s="6">
        <v>8</v>
      </c>
      <c r="E16" s="6">
        <v>7</v>
      </c>
      <c r="F16" s="6">
        <v>8.5</v>
      </c>
      <c r="G16" s="6">
        <v>7</v>
      </c>
      <c r="H16" s="6">
        <f>(SUM(C16:G16)*IF(Kilpailu!$B$6 =Kilpailu!$A$79,Kilpailu!C31,IF(Kilpailu!$B$6 =Kilpailu!$A$80,Kilpailu!C46,IF(Kilpailu!$B$6 =Kilpailu!$A$81,Kilpailu!C61,1))))-SMALL(C16:G16,1)-LARGE(C16:G16,1)</f>
        <v>23.5</v>
      </c>
    </row>
    <row r="17" spans="1:8">
      <c r="A17" s="5" t="s">
        <v>22</v>
      </c>
      <c r="B17" s="7" t="str">
        <f>IF(Kilpailu!$B$6 =Kilpailu!$A$79,Kilpailu!B32,IF(Kilpailu!$B$6 =Kilpailu!$A$80,Kilpailu!B47,IF(Kilpailu!$B$6 =Kilpailu!$A$81,Kilpailu!B62,"")))</f>
        <v>Diamond 3</v>
      </c>
      <c r="C17" s="6">
        <v>8</v>
      </c>
      <c r="D17" s="6">
        <v>7</v>
      </c>
      <c r="E17" s="6">
        <v>7</v>
      </c>
      <c r="F17" s="6">
        <v>8</v>
      </c>
      <c r="G17" s="6">
        <v>8</v>
      </c>
      <c r="H17" s="6">
        <f>(SUM(C17:G17)*IF(Kilpailu!$B$6 =Kilpailu!$A$79,Kilpailu!C32,IF(Kilpailu!$B$6 =Kilpailu!$A$80,Kilpailu!C47,IF(Kilpailu!$B$6 =Kilpailu!$A$81,Kilpailu!C62,1))))-SMALL(C17:G17,1)-LARGE(C17:G17,1)</f>
        <v>23</v>
      </c>
    </row>
    <row r="18" spans="1:8">
      <c r="A18" s="5" t="s">
        <v>23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8</v>
      </c>
      <c r="D18" s="6">
        <v>7</v>
      </c>
      <c r="E18" s="6">
        <v>7.5</v>
      </c>
      <c r="F18" s="6">
        <v>7</v>
      </c>
      <c r="G18" s="6">
        <v>7</v>
      </c>
      <c r="H18" s="6">
        <f>(SUM(C18:G18)*IF(Kilpailu!$B$6 =Kilpailu!$A$79,Kilpailu!C33,IF(Kilpailu!$B$6 =Kilpailu!$A$80,Kilpailu!C48,IF(Kilpailu!$B$6 =Kilpailu!$A$81,Kilpailu!C63,1))))-SMALL(C18:G18,1)-LARGE(C18:G18,1)</f>
        <v>21.5</v>
      </c>
    </row>
    <row r="19" spans="1:8">
      <c r="A19" s="5" t="s">
        <v>24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8.5</v>
      </c>
      <c r="D19" s="6">
        <v>8</v>
      </c>
      <c r="E19" s="6">
        <v>7</v>
      </c>
      <c r="F19" s="6">
        <v>7.5</v>
      </c>
      <c r="G19" s="6">
        <v>8</v>
      </c>
      <c r="H19" s="6">
        <f>(SUM(C19:G19)*IF(Kilpailu!$B$6 =Kilpailu!$A$79,Kilpailu!C34,IF(Kilpailu!$B$6 =Kilpailu!$A$80,Kilpailu!C49,IF(Kilpailu!$B$6 =Kilpailu!$A$81,Kilpailu!C64,1))))-SMALL(C19:G19,1)-LARGE(C19:G19,1)</f>
        <v>23.5</v>
      </c>
    </row>
    <row r="20" spans="1:8">
      <c r="A20" s="5" t="s">
        <v>25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8.5</v>
      </c>
      <c r="D20" s="6">
        <v>8</v>
      </c>
      <c r="E20" s="6">
        <v>7.5</v>
      </c>
      <c r="F20" s="6">
        <v>8</v>
      </c>
      <c r="G20" s="6">
        <v>9</v>
      </c>
      <c r="H20" s="6">
        <f>(SUM(C20:G20)*IF(Kilpailu!$B$6 =Kilpailu!$A$79,Kilpailu!C35,IF(Kilpailu!$B$6 =Kilpailu!$A$80,Kilpailu!C50,IF(Kilpailu!$B$6 =Kilpailu!$A$81,Kilpailu!C65,1))))-SMALL(C20:G20,1)-LARGE(C20:G20,1)</f>
        <v>24.5</v>
      </c>
    </row>
    <row r="21" spans="1:8">
      <c r="A21" s="5" t="s">
        <v>26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8.5</v>
      </c>
      <c r="D21" s="6">
        <v>7</v>
      </c>
      <c r="E21" s="6">
        <v>7</v>
      </c>
      <c r="F21" s="6">
        <v>8</v>
      </c>
      <c r="G21" s="6">
        <v>8</v>
      </c>
      <c r="H21" s="6">
        <f>(SUM(C21:G21)*IF(Kilpailu!$B$6 =Kilpailu!$A$79,Kilpailu!C36,IF(Kilpailu!$B$6 =Kilpailu!$A$80,Kilpailu!C51,IF(Kilpailu!$B$6 =Kilpailu!$A$81,Kilpailu!C66,1))))-SMALL(C21:G21,1)-LARGE(C21:G21,1)</f>
        <v>23</v>
      </c>
    </row>
    <row r="22" spans="1:8">
      <c r="A22" s="5" t="s">
        <v>27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8</v>
      </c>
      <c r="D22" s="6">
        <v>7.5</v>
      </c>
      <c r="E22" s="6">
        <v>7.5</v>
      </c>
      <c r="F22" s="6">
        <v>8</v>
      </c>
      <c r="G22" s="6">
        <v>7</v>
      </c>
      <c r="H22" s="6">
        <f>(SUM(C22:G22)*IF(Kilpailu!$B$6 =Kilpailu!$A$79,Kilpailu!C37,IF(Kilpailu!$B$6 =Kilpailu!$A$80,Kilpailu!C52,IF(Kilpailu!$B$6 =Kilpailu!$A$81,Kilpailu!C67,1))))-SMALL(C22:G22,1)-LARGE(C22:G22,1)</f>
        <v>23</v>
      </c>
    </row>
    <row r="23" spans="1:8">
      <c r="A23" s="5" t="s">
        <v>28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7.5</v>
      </c>
      <c r="D23" s="6">
        <v>6.5</v>
      </c>
      <c r="E23" s="6">
        <v>6.5</v>
      </c>
      <c r="F23" s="6">
        <v>6.5</v>
      </c>
      <c r="G23" s="6">
        <v>7</v>
      </c>
      <c r="H23" s="6">
        <f>(SUM(C23:G23)*IF(Kilpailu!$B$6 =Kilpailu!$A$79,Kilpailu!C38,IF(Kilpailu!$B$6 =Kilpailu!$A$80,Kilpailu!C53,IF(Kilpailu!$B$6 =Kilpailu!$A$81,Kilpailu!C68,1))))-SMALL(C23:G23,1)-LARGE(C23:G23,1)</f>
        <v>20</v>
      </c>
    </row>
    <row r="24" spans="1:8">
      <c r="A24" s="5" t="s">
        <v>29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7</v>
      </c>
      <c r="D24" s="6">
        <v>8</v>
      </c>
      <c r="E24" s="6">
        <v>6</v>
      </c>
      <c r="F24" s="6">
        <v>5</v>
      </c>
      <c r="G24" s="6">
        <v>6</v>
      </c>
      <c r="H24" s="6">
        <f>(SUM(C24:G24)*IF(Kilpailu!$B$6 =Kilpailu!$A$79,Kilpailu!C39,IF(Kilpailu!$B$6 =Kilpailu!$A$80,Kilpailu!C54,IF(Kilpailu!$B$6 =Kilpailu!$A$81,Kilpailu!C69,1))))-SMALL(C24:G24,1)-LARGE(C24:G24,1)</f>
        <v>19</v>
      </c>
    </row>
    <row r="25" spans="1:8">
      <c r="A25" s="5" t="s">
        <v>30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52</v>
      </c>
      <c r="C26" s="6">
        <f>SUM(C15:C25)</f>
        <v>80</v>
      </c>
      <c r="D26" s="6">
        <f>SUM(D15:D25)</f>
        <v>74.5</v>
      </c>
      <c r="E26" s="6">
        <f>SUM(E15:E25)</f>
        <v>70</v>
      </c>
      <c r="F26" s="6">
        <f>SUM(F15:F25)</f>
        <v>74.5</v>
      </c>
      <c r="G26" s="6">
        <f>SUM(G15:G25)</f>
        <v>74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>
        <v>8</v>
      </c>
      <c r="D31" s="15">
        <v>7.5</v>
      </c>
      <c r="E31" s="15">
        <v>8</v>
      </c>
      <c r="F31" s="15">
        <v>8</v>
      </c>
      <c r="G31" s="15">
        <v>8</v>
      </c>
      <c r="H31" s="15">
        <f>(SUM(C31:G31)*IF(Kilpailu!$B$6 =Kilpailu!$A$79,Kilpailu!C30,IF(Kilpailu!$B$6 =Kilpailu!$A$80,Kilpailu!C45,IF(Kilpailu!$B$6 =Kilpailu!$A$81,Kilpailu!C60,1))))-SMALL(C31:G31,1)-LARGE(C31:G31,1)</f>
        <v>24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>
        <v>8</v>
      </c>
      <c r="D32" s="15">
        <v>9</v>
      </c>
      <c r="E32" s="15">
        <v>8</v>
      </c>
      <c r="F32" s="15">
        <v>9</v>
      </c>
      <c r="G32" s="15">
        <v>9</v>
      </c>
      <c r="H32" s="15">
        <f>(SUM(C32:G32)*IF(Kilpailu!$B$6 =Kilpailu!$A$79,Kilpailu!C31,IF(Kilpailu!$B$6 =Kilpailu!$A$80,Kilpailu!C46,IF(Kilpailu!$B$6 =Kilpailu!$A$81,Kilpailu!C61,1))))-SMALL(C32:G32,1)-LARGE(C32:G32,1)</f>
        <v>26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>
        <v>8</v>
      </c>
      <c r="D33" s="15">
        <v>8</v>
      </c>
      <c r="E33" s="15">
        <v>8</v>
      </c>
      <c r="F33" s="15">
        <v>8.5</v>
      </c>
      <c r="G33" s="15">
        <v>9</v>
      </c>
      <c r="H33" s="15">
        <f>(SUM(C33:G33)*IF(Kilpailu!$B$6 =Kilpailu!$A$79,Kilpailu!C32,IF(Kilpailu!$B$6 =Kilpailu!$A$80,Kilpailu!C47,IF(Kilpailu!$B$6 =Kilpailu!$A$81,Kilpailu!C62,1))))-SMALL(C33:G33,1)-LARGE(C33:G33,1)</f>
        <v>24.5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>
        <v>8</v>
      </c>
      <c r="D34" s="15">
        <v>7</v>
      </c>
      <c r="E34" s="15">
        <v>7</v>
      </c>
      <c r="F34" s="15">
        <v>7</v>
      </c>
      <c r="G34" s="15">
        <v>8</v>
      </c>
      <c r="H34" s="15">
        <f>(SUM(C34:G34)*IF(Kilpailu!$B$6 =Kilpailu!$A$79,Kilpailu!C33,IF(Kilpailu!$B$6 =Kilpailu!$A$80,Kilpailu!C48,IF(Kilpailu!$B$6 =Kilpailu!$A$81,Kilpailu!C63,1))))-SMALL(C34:G34,1)-LARGE(C34:G34,1)</f>
        <v>22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>
        <v>8</v>
      </c>
      <c r="D35" s="15">
        <v>8</v>
      </c>
      <c r="E35" s="15">
        <v>8</v>
      </c>
      <c r="F35" s="15">
        <v>8</v>
      </c>
      <c r="G35" s="15">
        <v>7</v>
      </c>
      <c r="H35" s="15">
        <f>(SUM(C35:G35)*IF(Kilpailu!$B$6 =Kilpailu!$A$79,Kilpailu!C34,IF(Kilpailu!$B$6 =Kilpailu!$A$80,Kilpailu!C49,IF(Kilpailu!$B$6 =Kilpailu!$A$81,Kilpailu!C64,1))))-SMALL(C35:G35,1)-LARGE(C35:G35,1)</f>
        <v>24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>
        <v>7</v>
      </c>
      <c r="D36" s="15">
        <v>8.5</v>
      </c>
      <c r="E36" s="15">
        <v>7.5</v>
      </c>
      <c r="F36" s="15">
        <v>8</v>
      </c>
      <c r="G36" s="15">
        <v>8</v>
      </c>
      <c r="H36" s="15">
        <f>(SUM(C36:G36)*IF(Kilpailu!$B$6 =Kilpailu!$A$79,Kilpailu!C35,IF(Kilpailu!$B$6 =Kilpailu!$A$80,Kilpailu!C50,IF(Kilpailu!$B$6 =Kilpailu!$A$81,Kilpailu!C65,1))))-SMALL(C36:G36,1)-LARGE(C36:G36,1)</f>
        <v>23.5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>
        <v>8</v>
      </c>
      <c r="D37" s="15">
        <v>7.5</v>
      </c>
      <c r="E37" s="15">
        <v>8.5</v>
      </c>
      <c r="F37" s="15">
        <v>7.5</v>
      </c>
      <c r="G37" s="15">
        <v>9</v>
      </c>
      <c r="H37" s="15">
        <f>(SUM(C37:G37)*IF(Kilpailu!$B$6 =Kilpailu!$A$79,Kilpailu!C36,IF(Kilpailu!$B$6 =Kilpailu!$A$80,Kilpailu!C51,IF(Kilpailu!$B$6 =Kilpailu!$A$81,Kilpailu!C66,1))))-SMALL(C37:G37,1)-LARGE(C37:G37,1)</f>
        <v>24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>
        <v>8.5</v>
      </c>
      <c r="D38" s="15">
        <v>8</v>
      </c>
      <c r="E38" s="15">
        <v>8</v>
      </c>
      <c r="F38" s="15">
        <v>8.5</v>
      </c>
      <c r="G38" s="15">
        <v>9</v>
      </c>
      <c r="H38" s="15">
        <f>(SUM(C38:G38)*IF(Kilpailu!$B$6 =Kilpailu!$A$79,Kilpailu!C37,IF(Kilpailu!$B$6 =Kilpailu!$A$80,Kilpailu!C52,IF(Kilpailu!$B$6 =Kilpailu!$A$81,Kilpailu!C67,1))))-SMALL(C38:G38,1)-LARGE(C38:G38,1)</f>
        <v>25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>
        <v>8</v>
      </c>
      <c r="D39" s="15">
        <v>8</v>
      </c>
      <c r="E39" s="15">
        <v>7</v>
      </c>
      <c r="F39" s="15">
        <v>7.5</v>
      </c>
      <c r="G39" s="15">
        <v>8</v>
      </c>
      <c r="H39" s="15">
        <f>(SUM(C39:G39)*IF(Kilpailu!$B$6 =Kilpailu!$A$79,Kilpailu!C38,IF(Kilpailu!$B$6 =Kilpailu!$A$80,Kilpailu!C53,IF(Kilpailu!$B$6 =Kilpailu!$A$81,Kilpailu!C68,1))))-SMALL(C39:G39,1)-LARGE(C39:G39,1)</f>
        <v>23.5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>
        <v>7.5</v>
      </c>
      <c r="D40" s="15">
        <v>6.5</v>
      </c>
      <c r="E40" s="15">
        <v>7</v>
      </c>
      <c r="F40" s="15">
        <v>7</v>
      </c>
      <c r="G40" s="15">
        <v>7</v>
      </c>
      <c r="H40" s="15">
        <f>(SUM(C40:G40)*IF(Kilpailu!$B$6 =Kilpailu!$A$79,Kilpailu!C39,IF(Kilpailu!$B$6 =Kilpailu!$A$80,Kilpailu!C54,IF(Kilpailu!$B$6 =Kilpailu!$A$81,Kilpailu!C69,1))))-SMALL(C40:G40,1)-LARGE(C40:G40,1)</f>
        <v>21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52</v>
      </c>
      <c r="C42" s="15">
        <f>SUM(C31:C41)</f>
        <v>79</v>
      </c>
      <c r="D42" s="15">
        <f>SUM(D31:D41)</f>
        <v>78</v>
      </c>
      <c r="E42" s="15">
        <f>SUM(E31:E41)</f>
        <v>77</v>
      </c>
      <c r="F42" s="15">
        <f>SUM(F31:F41)</f>
        <v>79</v>
      </c>
      <c r="G42" s="15">
        <f>SUM(G31:G41)</f>
        <v>82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</v>
      </c>
      <c r="D47" s="9">
        <v>8</v>
      </c>
      <c r="E47" s="9">
        <v>8</v>
      </c>
      <c r="F47" s="9">
        <v>8</v>
      </c>
      <c r="G47" s="9">
        <v>9</v>
      </c>
      <c r="H47" s="9">
        <f>(SUM(C47:G47)*IF(Kilpailu!$B$6 =Kilpailu!$A$79,Kilpailu!C30,IF(Kilpailu!$B$6 =Kilpailu!$A$80,Kilpailu!C45,IF(Kilpailu!$B$6 =Kilpailu!$A$81,Kilpailu!C60,1))))-SMALL(C47:G47,1)-LARGE(C47:G47,1)</f>
        <v>24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8.5</v>
      </c>
      <c r="D48" s="9">
        <v>8</v>
      </c>
      <c r="E48" s="9">
        <v>7.5</v>
      </c>
      <c r="F48" s="9">
        <v>8.5</v>
      </c>
      <c r="G48" s="9">
        <v>9</v>
      </c>
      <c r="H48" s="9">
        <f>(SUM(C48:G48)*IF(Kilpailu!$B$6 =Kilpailu!$A$79,Kilpailu!C31,IF(Kilpailu!$B$6 =Kilpailu!$A$80,Kilpailu!C46,IF(Kilpailu!$B$6 =Kilpailu!$A$81,Kilpailu!C61,1))))-SMALL(C48:G48,1)-LARGE(C48:G48,1)</f>
        <v>25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</v>
      </c>
      <c r="D49" s="9">
        <v>8.5</v>
      </c>
      <c r="E49" s="9">
        <v>8.5</v>
      </c>
      <c r="F49" s="9">
        <v>8.5</v>
      </c>
      <c r="G49" s="9">
        <v>8</v>
      </c>
      <c r="H49" s="9">
        <f>(SUM(C49:G49)*IF(Kilpailu!$B$6 =Kilpailu!$A$79,Kilpailu!C32,IF(Kilpailu!$B$6 =Kilpailu!$A$80,Kilpailu!C47,IF(Kilpailu!$B$6 =Kilpailu!$A$81,Kilpailu!C62,1))))-SMALL(C49:G49,1)-LARGE(C49:G49,1)</f>
        <v>25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8.5</v>
      </c>
      <c r="D50" s="9">
        <v>8</v>
      </c>
      <c r="E50" s="9">
        <v>7.5</v>
      </c>
      <c r="F50" s="9">
        <v>8</v>
      </c>
      <c r="G50" s="9">
        <v>8</v>
      </c>
      <c r="H50" s="9">
        <f>(SUM(C50:G50)*IF(Kilpailu!$B$6 =Kilpailu!$A$79,Kilpailu!C33,IF(Kilpailu!$B$6 =Kilpailu!$A$80,Kilpailu!C48,IF(Kilpailu!$B$6 =Kilpailu!$A$81,Kilpailu!C63,1))))-SMALL(C50:G50,1)-LARGE(C50:G50,1)</f>
        <v>24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8</v>
      </c>
      <c r="D51" s="9">
        <v>8</v>
      </c>
      <c r="E51" s="9">
        <v>8</v>
      </c>
      <c r="F51" s="9">
        <v>9</v>
      </c>
      <c r="G51" s="9">
        <v>8</v>
      </c>
      <c r="H51" s="9">
        <f>(SUM(C51:G51)*IF(Kilpailu!$B$6 =Kilpailu!$A$79,Kilpailu!C34,IF(Kilpailu!$B$6 =Kilpailu!$A$80,Kilpailu!C49,IF(Kilpailu!$B$6 =Kilpailu!$A$81,Kilpailu!C64,1))))-SMALL(C51:G51,1)-LARGE(C51:G51,1)</f>
        <v>24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7.5</v>
      </c>
      <c r="D52" s="9">
        <v>8</v>
      </c>
      <c r="E52" s="9">
        <v>8</v>
      </c>
      <c r="F52" s="9">
        <v>8.5</v>
      </c>
      <c r="G52" s="9">
        <v>9</v>
      </c>
      <c r="H52" s="9">
        <f>(SUM(C52:G52)*IF(Kilpailu!$B$6 =Kilpailu!$A$79,Kilpailu!C35,IF(Kilpailu!$B$6 =Kilpailu!$A$80,Kilpailu!C50,IF(Kilpailu!$B$6 =Kilpailu!$A$81,Kilpailu!C65,1))))-SMALL(C52:G52,1)-LARGE(C52:G52,1)</f>
        <v>24.5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7</v>
      </c>
      <c r="D53" s="9">
        <v>7</v>
      </c>
      <c r="E53" s="9">
        <v>7</v>
      </c>
      <c r="F53" s="9">
        <v>8</v>
      </c>
      <c r="G53" s="9">
        <v>8</v>
      </c>
      <c r="H53" s="9">
        <f>(SUM(C53:G53)*IF(Kilpailu!$B$6 =Kilpailu!$A$79,Kilpailu!C36,IF(Kilpailu!$B$6 =Kilpailu!$A$80,Kilpailu!C51,IF(Kilpailu!$B$6 =Kilpailu!$A$81,Kilpailu!C66,1))))-SMALL(C53:G53,1)-LARGE(C53:G53,1)</f>
        <v>22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7.5</v>
      </c>
      <c r="D54" s="9">
        <v>8</v>
      </c>
      <c r="E54" s="9">
        <v>6.5</v>
      </c>
      <c r="F54" s="9">
        <v>8.5</v>
      </c>
      <c r="G54" s="9">
        <v>8</v>
      </c>
      <c r="H54" s="9">
        <f>(SUM(C54:G54)*IF(Kilpailu!$B$6 =Kilpailu!$A$79,Kilpailu!C37,IF(Kilpailu!$B$6 =Kilpailu!$A$80,Kilpailu!C52,IF(Kilpailu!$B$6 =Kilpailu!$A$81,Kilpailu!C67,1))))-SMALL(C54:G54,1)-LARGE(C54:G54,1)</f>
        <v>23.5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8</v>
      </c>
      <c r="D55" s="9">
        <v>8.5</v>
      </c>
      <c r="E55" s="9">
        <v>7</v>
      </c>
      <c r="F55" s="9">
        <v>8</v>
      </c>
      <c r="G55" s="9">
        <v>9</v>
      </c>
      <c r="H55" s="9">
        <f>(SUM(C55:G55)*IF(Kilpailu!$B$6 =Kilpailu!$A$79,Kilpailu!C38,IF(Kilpailu!$B$6 =Kilpailu!$A$80,Kilpailu!C53,IF(Kilpailu!$B$6 =Kilpailu!$A$81,Kilpailu!C68,1))))-SMALL(C55:G55,1)-LARGE(C55:G55,1)</f>
        <v>24.5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6</v>
      </c>
      <c r="D56" s="9">
        <v>6</v>
      </c>
      <c r="E56" s="9">
        <v>5</v>
      </c>
      <c r="F56" s="9">
        <v>6</v>
      </c>
      <c r="G56" s="9">
        <v>6</v>
      </c>
      <c r="H56" s="9">
        <f>(SUM(C56:G56)*IF(Kilpailu!$B$6 =Kilpailu!$A$79,Kilpailu!C39,IF(Kilpailu!$B$6 =Kilpailu!$A$80,Kilpailu!C54,IF(Kilpailu!$B$6 =Kilpailu!$A$81,Kilpailu!C69,1))))-SMALL(C56:G56,1)-LARGE(C56:G56,1)</f>
        <v>18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52</v>
      </c>
      <c r="C58" s="9">
        <f>SUM(C47:C57)</f>
        <v>77</v>
      </c>
      <c r="D58" s="9">
        <f>SUM(D47:D57)</f>
        <v>78</v>
      </c>
      <c r="E58" s="9">
        <f>SUM(E47:E57)</f>
        <v>73</v>
      </c>
      <c r="F58" s="9">
        <f>SUM(F47:F57)</f>
        <v>81</v>
      </c>
      <c r="G58" s="9">
        <f>SUM(G47:G57)</f>
        <v>82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21" workbookViewId="0">
      <selection activeCell="H47" sqref="H47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B5" t="str">
        <f>Kilpailu!B17</f>
        <v>Olli-Pekka</v>
      </c>
      <c r="C5" s="1" t="s">
        <v>36</v>
      </c>
      <c r="D5">
        <f>SUM(C26:G26)-LARGE(C26:G26,1)-SMALL(C26:G26,1)</f>
        <v>162</v>
      </c>
      <c r="E5">
        <f>Tulokset!D35</f>
        <v>654.5454545454545</v>
      </c>
    </row>
    <row r="6" spans="1:8">
      <c r="C6" s="1" t="s">
        <v>38</v>
      </c>
      <c r="D6">
        <f>SUM(C42:G42)-LARGE(C42:G42,1)-SMALL(C42:G42,1)</f>
        <v>170</v>
      </c>
      <c r="E6" s="23">
        <f>Tulokset!D55</f>
        <v>670.61143984220905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169</v>
      </c>
      <c r="E7" s="23">
        <f>Tulokset!D75</f>
        <v>648.75239923224569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501</v>
      </c>
      <c r="E9" s="24">
        <f>SUM(E5:E7)</f>
        <v>1973.9092936199095</v>
      </c>
    </row>
    <row r="10" spans="1:8">
      <c r="C10" s="1" t="s">
        <v>42</v>
      </c>
      <c r="D10" s="3">
        <f>SMALL(D5:D7,1)</f>
        <v>162</v>
      </c>
      <c r="E10" s="25">
        <f>SMALL(E5:E7,1)</f>
        <v>648.75239923224569</v>
      </c>
    </row>
    <row r="11" spans="1:8">
      <c r="C11" s="1" t="s">
        <v>43</v>
      </c>
      <c r="D11">
        <f>SUM(D5:D7)-D10</f>
        <v>339</v>
      </c>
      <c r="E11" s="23">
        <f>SUM(E5:E7)-E10</f>
        <v>1325.1568943876637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4.5</v>
      </c>
      <c r="D15" s="6">
        <v>7</v>
      </c>
      <c r="E15" s="6">
        <v>4.5</v>
      </c>
      <c r="F15" s="6">
        <v>4.5</v>
      </c>
      <c r="G15" s="6">
        <v>5</v>
      </c>
      <c r="H15" s="6">
        <f>(SUM(C15:G15)*IF(Kilpailu!$B$6 =Kilpailu!$A$79,Kilpailu!C30,IF(Kilpailu!$B$6 =Kilpailu!$A$80,Kilpailu!C45,IF(Kilpailu!$B$6 =Kilpailu!$A$81,Kilpailu!C60,1))))-SMALL(C15:G15,1)-LARGE(C15:G15,1)</f>
        <v>14</v>
      </c>
    </row>
    <row r="16" spans="1:8">
      <c r="A16" s="5" t="s">
        <v>21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4.5</v>
      </c>
      <c r="D16" s="6">
        <v>6</v>
      </c>
      <c r="E16" s="6">
        <v>2.5</v>
      </c>
      <c r="F16" s="6">
        <v>3</v>
      </c>
      <c r="G16" s="6">
        <v>4</v>
      </c>
      <c r="H16" s="6">
        <f>(SUM(C16:G16)*IF(Kilpailu!$B$6 =Kilpailu!$A$79,Kilpailu!C31,IF(Kilpailu!$B$6 =Kilpailu!$A$80,Kilpailu!C46,IF(Kilpailu!$B$6 =Kilpailu!$A$81,Kilpailu!C61,1))))-SMALL(C16:G16,1)-LARGE(C16:G16,1)</f>
        <v>11.5</v>
      </c>
    </row>
    <row r="17" spans="1:8">
      <c r="A17" s="5" t="s">
        <v>22</v>
      </c>
      <c r="B17" s="7" t="str">
        <f>IF(Kilpailu!$B$6 =Kilpailu!$A$79,Kilpailu!B32,IF(Kilpailu!$B$6 =Kilpailu!$A$80,Kilpailu!B47,IF(Kilpailu!$B$6 =Kilpailu!$A$81,Kilpailu!B62,"")))</f>
        <v>Diamond 3</v>
      </c>
      <c r="C17" s="6">
        <v>6</v>
      </c>
      <c r="D17" s="6">
        <v>7</v>
      </c>
      <c r="E17" s="6">
        <v>4</v>
      </c>
      <c r="F17" s="6">
        <v>4.5</v>
      </c>
      <c r="G17" s="6">
        <v>4</v>
      </c>
      <c r="H17" s="6">
        <f>(SUM(C17:G17)*IF(Kilpailu!$B$6 =Kilpailu!$A$79,Kilpailu!C32,IF(Kilpailu!$B$6 =Kilpailu!$A$80,Kilpailu!C47,IF(Kilpailu!$B$6 =Kilpailu!$A$81,Kilpailu!C62,1))))-SMALL(C17:G17,1)-LARGE(C17:G17,1)</f>
        <v>14.5</v>
      </c>
    </row>
    <row r="18" spans="1:8">
      <c r="A18" s="5" t="s">
        <v>23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6</v>
      </c>
      <c r="D18" s="6">
        <v>7.5</v>
      </c>
      <c r="E18" s="6">
        <v>4.5</v>
      </c>
      <c r="F18" s="6">
        <v>7</v>
      </c>
      <c r="G18" s="6">
        <v>5</v>
      </c>
      <c r="H18" s="6">
        <f>(SUM(C18:G18)*IF(Kilpailu!$B$6 =Kilpailu!$A$79,Kilpailu!C33,IF(Kilpailu!$B$6 =Kilpailu!$A$80,Kilpailu!C48,IF(Kilpailu!$B$6 =Kilpailu!$A$81,Kilpailu!C63,1))))-SMALL(C18:G18,1)-LARGE(C18:G18,1)</f>
        <v>18</v>
      </c>
    </row>
    <row r="19" spans="1:8">
      <c r="A19" s="5" t="s">
        <v>24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6.5</v>
      </c>
      <c r="D19" s="6">
        <v>8</v>
      </c>
      <c r="E19" s="6">
        <v>6.5</v>
      </c>
      <c r="F19" s="6">
        <v>7.5</v>
      </c>
      <c r="G19" s="6">
        <v>6</v>
      </c>
      <c r="H19" s="6">
        <f>(SUM(C19:G19)*IF(Kilpailu!$B$6 =Kilpailu!$A$79,Kilpailu!C34,IF(Kilpailu!$B$6 =Kilpailu!$A$80,Kilpailu!C49,IF(Kilpailu!$B$6 =Kilpailu!$A$81,Kilpailu!C64,1))))-SMALL(C19:G19,1)-LARGE(C19:G19,1)</f>
        <v>20.5</v>
      </c>
    </row>
    <row r="20" spans="1:8">
      <c r="A20" s="5" t="s">
        <v>25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6</v>
      </c>
      <c r="D20" s="6">
        <v>7.5</v>
      </c>
      <c r="E20" s="6">
        <v>5.5</v>
      </c>
      <c r="F20" s="6">
        <v>6.5</v>
      </c>
      <c r="G20" s="6">
        <v>7</v>
      </c>
      <c r="H20" s="6">
        <f>(SUM(C20:G20)*IF(Kilpailu!$B$6 =Kilpailu!$A$79,Kilpailu!C35,IF(Kilpailu!$B$6 =Kilpailu!$A$80,Kilpailu!C50,IF(Kilpailu!$B$6 =Kilpailu!$A$81,Kilpailu!C65,1))))-SMALL(C20:G20,1)-LARGE(C20:G20,1)</f>
        <v>19.5</v>
      </c>
    </row>
    <row r="21" spans="1:8">
      <c r="A21" s="5" t="s">
        <v>26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6.5</v>
      </c>
      <c r="D21" s="6">
        <v>8</v>
      </c>
      <c r="E21" s="6">
        <v>5</v>
      </c>
      <c r="F21" s="6">
        <v>5.5</v>
      </c>
      <c r="G21" s="6">
        <v>5</v>
      </c>
      <c r="H21" s="6">
        <f>(SUM(C21:G21)*IF(Kilpailu!$B$6 =Kilpailu!$A$79,Kilpailu!C36,IF(Kilpailu!$B$6 =Kilpailu!$A$80,Kilpailu!C51,IF(Kilpailu!$B$6 =Kilpailu!$A$81,Kilpailu!C66,1))))-SMALL(C21:G21,1)-LARGE(C21:G21,1)</f>
        <v>17</v>
      </c>
    </row>
    <row r="22" spans="1:8">
      <c r="A22" s="5" t="s">
        <v>27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5.5</v>
      </c>
      <c r="D22" s="6">
        <v>6.5</v>
      </c>
      <c r="E22" s="6">
        <v>3.5</v>
      </c>
      <c r="F22" s="6">
        <v>3.5</v>
      </c>
      <c r="G22" s="6">
        <v>4</v>
      </c>
      <c r="H22" s="6">
        <f>(SUM(C22:G22)*IF(Kilpailu!$B$6 =Kilpailu!$A$79,Kilpailu!C37,IF(Kilpailu!$B$6 =Kilpailu!$A$80,Kilpailu!C52,IF(Kilpailu!$B$6 =Kilpailu!$A$81,Kilpailu!C67,1))))-SMALL(C22:G22,1)-LARGE(C22:G22,1)</f>
        <v>13</v>
      </c>
    </row>
    <row r="23" spans="1:8">
      <c r="A23" s="5" t="s">
        <v>28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6.5</v>
      </c>
      <c r="D23" s="6">
        <v>7</v>
      </c>
      <c r="E23" s="6">
        <v>5</v>
      </c>
      <c r="F23" s="6">
        <v>5</v>
      </c>
      <c r="G23" s="6">
        <v>5</v>
      </c>
      <c r="H23" s="6">
        <f>(SUM(C23:G23)*IF(Kilpailu!$B$6 =Kilpailu!$A$79,Kilpailu!C38,IF(Kilpailu!$B$6 =Kilpailu!$A$80,Kilpailu!C53,IF(Kilpailu!$B$6 =Kilpailu!$A$81,Kilpailu!C68,1))))-SMALL(C23:G23,1)-LARGE(C23:G23,1)</f>
        <v>16.5</v>
      </c>
    </row>
    <row r="24" spans="1:8">
      <c r="A24" s="5" t="s">
        <v>29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6</v>
      </c>
      <c r="D24" s="6">
        <v>6</v>
      </c>
      <c r="E24" s="6">
        <v>3.5</v>
      </c>
      <c r="F24" s="6">
        <v>5</v>
      </c>
      <c r="G24" s="6">
        <v>7</v>
      </c>
      <c r="H24" s="6">
        <f>(SUM(C24:G24)*IF(Kilpailu!$B$6 =Kilpailu!$A$79,Kilpailu!C39,IF(Kilpailu!$B$6 =Kilpailu!$A$80,Kilpailu!C54,IF(Kilpailu!$B$6 =Kilpailu!$A$81,Kilpailu!C69,1))))-SMALL(C24:G24,1)-LARGE(C24:G24,1)</f>
        <v>17</v>
      </c>
    </row>
    <row r="25" spans="1:8">
      <c r="A25" s="5" t="s">
        <v>30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52</v>
      </c>
      <c r="C26" s="6">
        <f>SUM(C15:C25)</f>
        <v>58</v>
      </c>
      <c r="D26" s="6">
        <f>SUM(D15:D25)</f>
        <v>70.5</v>
      </c>
      <c r="E26" s="6">
        <f>SUM(E15:E25)</f>
        <v>44.5</v>
      </c>
      <c r="F26" s="6">
        <f>SUM(F15:F25)</f>
        <v>52</v>
      </c>
      <c r="G26" s="6">
        <f>SUM(G15:G25)</f>
        <v>52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>
        <v>4.5</v>
      </c>
      <c r="D31" s="15">
        <v>5</v>
      </c>
      <c r="E31" s="15">
        <v>3.5</v>
      </c>
      <c r="F31" s="15">
        <v>4.5</v>
      </c>
      <c r="G31" s="15">
        <v>5</v>
      </c>
      <c r="H31" s="15">
        <f>(SUM(C31:G31)*IF(Kilpailu!$B$6 =Kilpailu!$A$79,Kilpailu!C30,IF(Kilpailu!$B$6 =Kilpailu!$A$80,Kilpailu!C45,IF(Kilpailu!$B$6 =Kilpailu!$A$81,Kilpailu!C60,1))))-SMALL(C31:G31,1)-LARGE(C31:G31,1)</f>
        <v>14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>
        <v>6.5</v>
      </c>
      <c r="D32" s="15">
        <v>6</v>
      </c>
      <c r="E32" s="15">
        <v>4</v>
      </c>
      <c r="F32" s="15">
        <v>4</v>
      </c>
      <c r="G32" s="15">
        <v>5</v>
      </c>
      <c r="H32" s="15">
        <f>(SUM(C32:G32)*IF(Kilpailu!$B$6 =Kilpailu!$A$79,Kilpailu!C31,IF(Kilpailu!$B$6 =Kilpailu!$A$80,Kilpailu!C46,IF(Kilpailu!$B$6 =Kilpailu!$A$81,Kilpailu!C61,1))))-SMALL(C32:G32,1)-LARGE(C32:G32,1)</f>
        <v>15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>
        <v>6.5</v>
      </c>
      <c r="D33" s="15">
        <v>5</v>
      </c>
      <c r="E33" s="15">
        <v>4.5</v>
      </c>
      <c r="F33" s="15">
        <v>4</v>
      </c>
      <c r="G33" s="15">
        <v>4</v>
      </c>
      <c r="H33" s="15">
        <f>(SUM(C33:G33)*IF(Kilpailu!$B$6 =Kilpailu!$A$79,Kilpailu!C32,IF(Kilpailu!$B$6 =Kilpailu!$A$80,Kilpailu!C47,IF(Kilpailu!$B$6 =Kilpailu!$A$81,Kilpailu!C62,1))))-SMALL(C33:G33,1)-LARGE(C33:G33,1)</f>
        <v>13.5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>
        <v>6.5</v>
      </c>
      <c r="D34" s="15">
        <v>7</v>
      </c>
      <c r="E34" s="15">
        <v>5</v>
      </c>
      <c r="F34" s="15">
        <v>5</v>
      </c>
      <c r="G34" s="15">
        <v>5</v>
      </c>
      <c r="H34" s="15">
        <f>(SUM(C34:G34)*IF(Kilpailu!$B$6 =Kilpailu!$A$79,Kilpailu!C33,IF(Kilpailu!$B$6 =Kilpailu!$A$80,Kilpailu!C48,IF(Kilpailu!$B$6 =Kilpailu!$A$81,Kilpailu!C63,1))))-SMALL(C34:G34,1)-LARGE(C34:G34,1)</f>
        <v>16.5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>
        <v>6</v>
      </c>
      <c r="D35" s="15">
        <v>7</v>
      </c>
      <c r="E35" s="15">
        <v>6</v>
      </c>
      <c r="F35" s="15">
        <v>5.5</v>
      </c>
      <c r="G35" s="15">
        <v>6</v>
      </c>
      <c r="H35" s="15">
        <f>(SUM(C35:G35)*IF(Kilpailu!$B$6 =Kilpailu!$A$79,Kilpailu!C34,IF(Kilpailu!$B$6 =Kilpailu!$A$80,Kilpailu!C49,IF(Kilpailu!$B$6 =Kilpailu!$A$81,Kilpailu!C64,1))))-SMALL(C35:G35,1)-LARGE(C35:G35,1)</f>
        <v>18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>
        <v>6.5</v>
      </c>
      <c r="D36" s="15">
        <v>7</v>
      </c>
      <c r="E36" s="15">
        <v>5.5</v>
      </c>
      <c r="F36" s="15">
        <v>6</v>
      </c>
      <c r="G36" s="15">
        <v>7</v>
      </c>
      <c r="H36" s="15">
        <f>(SUM(C36:G36)*IF(Kilpailu!$B$6 =Kilpailu!$A$79,Kilpailu!C35,IF(Kilpailu!$B$6 =Kilpailu!$A$80,Kilpailu!C50,IF(Kilpailu!$B$6 =Kilpailu!$A$81,Kilpailu!C65,1))))-SMALL(C36:G36,1)-LARGE(C36:G36,1)</f>
        <v>19.5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>
        <v>6.5</v>
      </c>
      <c r="D37" s="15">
        <v>7</v>
      </c>
      <c r="E37" s="15">
        <v>6</v>
      </c>
      <c r="F37" s="15">
        <v>6.5</v>
      </c>
      <c r="G37" s="15">
        <v>7</v>
      </c>
      <c r="H37" s="15">
        <f>(SUM(C37:G37)*IF(Kilpailu!$B$6 =Kilpailu!$A$79,Kilpailu!C36,IF(Kilpailu!$B$6 =Kilpailu!$A$80,Kilpailu!C51,IF(Kilpailu!$B$6 =Kilpailu!$A$81,Kilpailu!C66,1))))-SMALL(C37:G37,1)-LARGE(C37:G37,1)</f>
        <v>20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>
        <v>6.5</v>
      </c>
      <c r="D38" s="15">
        <v>7</v>
      </c>
      <c r="E38" s="15">
        <v>5</v>
      </c>
      <c r="F38" s="15">
        <v>5.5</v>
      </c>
      <c r="G38" s="15">
        <v>5</v>
      </c>
      <c r="H38" s="15">
        <f>(SUM(C38:G38)*IF(Kilpailu!$B$6 =Kilpailu!$A$79,Kilpailu!C37,IF(Kilpailu!$B$6 =Kilpailu!$A$80,Kilpailu!C52,IF(Kilpailu!$B$6 =Kilpailu!$A$81,Kilpailu!C67,1))))-SMALL(C38:G38,1)-LARGE(C38:G38,1)</f>
        <v>17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>
        <v>7</v>
      </c>
      <c r="D39" s="15">
        <v>6.5</v>
      </c>
      <c r="E39" s="15">
        <v>6</v>
      </c>
      <c r="F39" s="15">
        <v>5</v>
      </c>
      <c r="G39" s="15">
        <v>6</v>
      </c>
      <c r="H39" s="15">
        <f>(SUM(C39:G39)*IF(Kilpailu!$B$6 =Kilpailu!$A$79,Kilpailu!C38,IF(Kilpailu!$B$6 =Kilpailu!$A$80,Kilpailu!C53,IF(Kilpailu!$B$6 =Kilpailu!$A$81,Kilpailu!C68,1))))-SMALL(C39:G39,1)-LARGE(C39:G39,1)</f>
        <v>18.5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>
        <v>7</v>
      </c>
      <c r="D40" s="15">
        <v>7</v>
      </c>
      <c r="E40" s="15">
        <v>5</v>
      </c>
      <c r="F40" s="15">
        <v>4</v>
      </c>
      <c r="G40" s="15">
        <v>6</v>
      </c>
      <c r="H40" s="15">
        <f>(SUM(C40:G40)*IF(Kilpailu!$B$6 =Kilpailu!$A$79,Kilpailu!C39,IF(Kilpailu!$B$6 =Kilpailu!$A$80,Kilpailu!C54,IF(Kilpailu!$B$6 =Kilpailu!$A$81,Kilpailu!C69,1))))-SMALL(C40:G40,1)-LARGE(C40:G40,1)</f>
        <v>18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52</v>
      </c>
      <c r="C42" s="15">
        <f>SUM(C31:C41)</f>
        <v>63.5</v>
      </c>
      <c r="D42" s="15">
        <f>SUM(D31:D41)</f>
        <v>64.5</v>
      </c>
      <c r="E42" s="15">
        <f>SUM(E31:E41)</f>
        <v>50.5</v>
      </c>
      <c r="F42" s="15">
        <f>SUM(F31:F41)</f>
        <v>50</v>
      </c>
      <c r="G42" s="15">
        <f>SUM(G31:G41)</f>
        <v>56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5.5</v>
      </c>
      <c r="D47" s="9">
        <v>4</v>
      </c>
      <c r="E47" s="9">
        <v>5</v>
      </c>
      <c r="F47" s="9">
        <v>4.5</v>
      </c>
      <c r="G47" s="9">
        <v>5</v>
      </c>
      <c r="H47" s="9">
        <f>(SUM(C47:G47)*IF(Kilpailu!$B$6 =Kilpailu!$A$79,Kilpailu!C30,IF(Kilpailu!$B$6 =Kilpailu!$A$80,Kilpailu!C45,IF(Kilpailu!$B$6 =Kilpailu!$A$81,Kilpailu!C60,1))))-SMALL(C47:G47,1)-LARGE(C47:G47,1)</f>
        <v>14.5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6.5</v>
      </c>
      <c r="D48" s="9">
        <v>4.5</v>
      </c>
      <c r="E48" s="9">
        <v>5</v>
      </c>
      <c r="F48" s="9">
        <v>4</v>
      </c>
      <c r="G48" s="9">
        <v>6</v>
      </c>
      <c r="H48" s="9">
        <f>(SUM(C48:G48)*IF(Kilpailu!$B$6 =Kilpailu!$A$79,Kilpailu!C31,IF(Kilpailu!$B$6 =Kilpailu!$A$80,Kilpailu!C46,IF(Kilpailu!$B$6 =Kilpailu!$A$81,Kilpailu!C61,1))))-SMALL(C48:G48,1)-LARGE(C48:G48,1)</f>
        <v>15.5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>
        <v>6</v>
      </c>
      <c r="D49" s="9">
        <v>4.5</v>
      </c>
      <c r="E49" s="9">
        <v>6</v>
      </c>
      <c r="F49" s="9">
        <v>4</v>
      </c>
      <c r="G49" s="9">
        <v>5</v>
      </c>
      <c r="H49" s="9">
        <f>(SUM(C49:G49)*IF(Kilpailu!$B$6 =Kilpailu!$A$79,Kilpailu!C32,IF(Kilpailu!$B$6 =Kilpailu!$A$80,Kilpailu!C47,IF(Kilpailu!$B$6 =Kilpailu!$A$81,Kilpailu!C62,1))))-SMALL(C49:G49,1)-LARGE(C49:G49,1)</f>
        <v>15.5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7</v>
      </c>
      <c r="D50" s="9">
        <v>6</v>
      </c>
      <c r="E50" s="9">
        <v>6</v>
      </c>
      <c r="F50" s="9">
        <v>7.5</v>
      </c>
      <c r="G50" s="9">
        <v>7</v>
      </c>
      <c r="H50" s="9">
        <f>(SUM(C50:G50)*IF(Kilpailu!$B$6 =Kilpailu!$A$79,Kilpailu!C33,IF(Kilpailu!$B$6 =Kilpailu!$A$80,Kilpailu!C48,IF(Kilpailu!$B$6 =Kilpailu!$A$81,Kilpailu!C63,1))))-SMALL(C50:G50,1)-LARGE(C50:G50,1)</f>
        <v>20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</v>
      </c>
      <c r="D51" s="9">
        <v>6</v>
      </c>
      <c r="E51" s="9">
        <v>6.5</v>
      </c>
      <c r="F51" s="9">
        <v>7</v>
      </c>
      <c r="G51" s="9">
        <v>6</v>
      </c>
      <c r="H51" s="9">
        <f>(SUM(C51:G51)*IF(Kilpailu!$B$6 =Kilpailu!$A$79,Kilpailu!C34,IF(Kilpailu!$B$6 =Kilpailu!$A$80,Kilpailu!C49,IF(Kilpailu!$B$6 =Kilpailu!$A$81,Kilpailu!C64,1))))-SMALL(C51:G51,1)-LARGE(C51:G51,1)</f>
        <v>18.5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6.5</v>
      </c>
      <c r="D52" s="9">
        <v>6.5</v>
      </c>
      <c r="E52" s="9">
        <v>7.5</v>
      </c>
      <c r="F52" s="9">
        <v>7.5</v>
      </c>
      <c r="G52" s="9">
        <v>5</v>
      </c>
      <c r="H52" s="9">
        <f>(SUM(C52:G52)*IF(Kilpailu!$B$6 =Kilpailu!$A$79,Kilpailu!C35,IF(Kilpailu!$B$6 =Kilpailu!$A$80,Kilpailu!C50,IF(Kilpailu!$B$6 =Kilpailu!$A$81,Kilpailu!C65,1))))-SMALL(C52:G52,1)-LARGE(C52:G52,1)</f>
        <v>20.5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6</v>
      </c>
      <c r="D53" s="9">
        <v>6</v>
      </c>
      <c r="E53" s="9">
        <v>6.5</v>
      </c>
      <c r="F53" s="9">
        <v>7.5</v>
      </c>
      <c r="G53" s="9">
        <v>6</v>
      </c>
      <c r="H53" s="9">
        <f>(SUM(C53:G53)*IF(Kilpailu!$B$6 =Kilpailu!$A$79,Kilpailu!C36,IF(Kilpailu!$B$6 =Kilpailu!$A$80,Kilpailu!C51,IF(Kilpailu!$B$6 =Kilpailu!$A$81,Kilpailu!C66,1))))-SMALL(C53:G53,1)-LARGE(C53:G53,1)</f>
        <v>18.5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5</v>
      </c>
      <c r="D54" s="9">
        <v>3.5</v>
      </c>
      <c r="E54" s="9">
        <v>3.5</v>
      </c>
      <c r="F54" s="9">
        <v>5</v>
      </c>
      <c r="G54" s="9">
        <v>3</v>
      </c>
      <c r="H54" s="9">
        <f>(SUM(C54:G54)*IF(Kilpailu!$B$6 =Kilpailu!$A$79,Kilpailu!C37,IF(Kilpailu!$B$6 =Kilpailu!$A$80,Kilpailu!C52,IF(Kilpailu!$B$6 =Kilpailu!$A$81,Kilpailu!C67,1))))-SMALL(C54:G54,1)-LARGE(C54:G54,1)</f>
        <v>12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7</v>
      </c>
      <c r="D55" s="9">
        <v>4.5</v>
      </c>
      <c r="E55" s="9">
        <v>5</v>
      </c>
      <c r="F55" s="9">
        <v>6</v>
      </c>
      <c r="G55" s="9">
        <v>5</v>
      </c>
      <c r="H55" s="9">
        <f>(SUM(C55:G55)*IF(Kilpailu!$B$6 =Kilpailu!$A$79,Kilpailu!C38,IF(Kilpailu!$B$6 =Kilpailu!$A$80,Kilpailu!C53,IF(Kilpailu!$B$6 =Kilpailu!$A$81,Kilpailu!C68,1))))-SMALL(C55:G55,1)-LARGE(C55:G55,1)</f>
        <v>16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7.5</v>
      </c>
      <c r="D56" s="9">
        <v>4.5</v>
      </c>
      <c r="E56" s="9">
        <v>6.5</v>
      </c>
      <c r="F56" s="9">
        <v>6.5</v>
      </c>
      <c r="G56" s="9">
        <v>4</v>
      </c>
      <c r="H56" s="9">
        <f>(SUM(C56:G56)*IF(Kilpailu!$B$6 =Kilpailu!$A$79,Kilpailu!C39,IF(Kilpailu!$B$6 =Kilpailu!$A$80,Kilpailu!C54,IF(Kilpailu!$B$6 =Kilpailu!$A$81,Kilpailu!C69,1))))-SMALL(C56:G56,1)-LARGE(C56:G56,1)</f>
        <v>17.5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52</v>
      </c>
      <c r="C58" s="9">
        <f>SUM(C47:C57)</f>
        <v>63</v>
      </c>
      <c r="D58" s="9">
        <f>SUM(D47:D57)</f>
        <v>50</v>
      </c>
      <c r="E58" s="9">
        <f>SUM(E47:E57)</f>
        <v>57.5</v>
      </c>
      <c r="F58" s="9">
        <f>SUM(F47:F57)</f>
        <v>59.5</v>
      </c>
      <c r="G58" s="9">
        <f>SUM(G47:G57)</f>
        <v>52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workbookViewId="0">
      <selection activeCell="G57" sqref="G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B5" t="str">
        <f>Kilpailu!B18</f>
        <v>Juho</v>
      </c>
      <c r="C5" s="1" t="s">
        <v>36</v>
      </c>
      <c r="D5">
        <f>SUM(C26:G26)-LARGE(C26:G26,1)-SMALL(C26:G26,1)</f>
        <v>224.5</v>
      </c>
      <c r="E5">
        <f>Tulokset!D36</f>
        <v>907.07070707070704</v>
      </c>
    </row>
    <row r="6" spans="1:8">
      <c r="C6" s="1" t="s">
        <v>38</v>
      </c>
      <c r="D6">
        <f>SUM(C42:G42)-LARGE(C42:G42,1)-SMALL(C42:G42,1)</f>
        <v>235.5</v>
      </c>
      <c r="E6" s="23">
        <f>Tulokset!D56</f>
        <v>928.99408284023662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242</v>
      </c>
      <c r="E7" s="23">
        <f>Tulokset!D76</f>
        <v>928.98272552783112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702</v>
      </c>
      <c r="E9" s="24">
        <f>SUM(E5:E7)</f>
        <v>2765.0475154387746</v>
      </c>
    </row>
    <row r="10" spans="1:8">
      <c r="C10" s="1" t="s">
        <v>42</v>
      </c>
      <c r="D10" s="3">
        <f>SMALL(D5:D7,1)</f>
        <v>224.5</v>
      </c>
      <c r="E10" s="25">
        <f>SMALL(E5:E7,1)</f>
        <v>907.07070707070704</v>
      </c>
    </row>
    <row r="11" spans="1:8">
      <c r="C11" s="1" t="s">
        <v>43</v>
      </c>
      <c r="D11">
        <f>SUM(D5:D7)-D10</f>
        <v>477.5</v>
      </c>
      <c r="E11" s="23">
        <f>SUM(E5:E7)-E10</f>
        <v>1857.9768083680674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8</v>
      </c>
      <c r="D15" s="6">
        <v>7.5</v>
      </c>
      <c r="E15" s="6">
        <v>7</v>
      </c>
      <c r="F15" s="6">
        <v>7.5</v>
      </c>
      <c r="G15" s="6">
        <v>7</v>
      </c>
      <c r="H15" s="6">
        <f>(SUM(C15:G15)*IF(Kilpailu!$B$6 =Kilpailu!$A$79,Kilpailu!C30,IF(Kilpailu!$B$6 =Kilpailu!$A$80,Kilpailu!C45,IF(Kilpailu!$B$6 =Kilpailu!$A$81,Kilpailu!C60,1))))-SMALL(C15:G15,1)-LARGE(C15:G15,1)</f>
        <v>22</v>
      </c>
    </row>
    <row r="16" spans="1:8">
      <c r="A16" s="5" t="s">
        <v>21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8.5</v>
      </c>
      <c r="D16" s="6">
        <v>8</v>
      </c>
      <c r="E16" s="6">
        <v>7</v>
      </c>
      <c r="F16" s="6">
        <v>7.5</v>
      </c>
      <c r="G16" s="6">
        <v>8</v>
      </c>
      <c r="H16" s="6">
        <f>(SUM(C16:G16)*IF(Kilpailu!$B$6 =Kilpailu!$A$79,Kilpailu!C31,IF(Kilpailu!$B$6 =Kilpailu!$A$80,Kilpailu!C46,IF(Kilpailu!$B$6 =Kilpailu!$A$81,Kilpailu!C61,1))))-SMALL(C16:G16,1)-LARGE(C16:G16,1)</f>
        <v>23.5</v>
      </c>
    </row>
    <row r="17" spans="1:8">
      <c r="A17" s="5" t="s">
        <v>22</v>
      </c>
      <c r="B17" s="7" t="str">
        <f>IF(Kilpailu!$B$6 =Kilpailu!$A$79,Kilpailu!B32,IF(Kilpailu!$B$6 =Kilpailu!$A$80,Kilpailu!B47,IF(Kilpailu!$B$6 =Kilpailu!$A$81,Kilpailu!B62,"")))</f>
        <v>Diamond 3</v>
      </c>
      <c r="C17" s="6">
        <v>7</v>
      </c>
      <c r="D17" s="6">
        <v>7.5</v>
      </c>
      <c r="E17" s="6">
        <v>6.5</v>
      </c>
      <c r="F17" s="6">
        <v>6.5</v>
      </c>
      <c r="G17" s="6">
        <v>6</v>
      </c>
      <c r="H17" s="6">
        <f>(SUM(C17:G17)*IF(Kilpailu!$B$6 =Kilpailu!$A$79,Kilpailu!C32,IF(Kilpailu!$B$6 =Kilpailu!$A$80,Kilpailu!C47,IF(Kilpailu!$B$6 =Kilpailu!$A$81,Kilpailu!C62,1))))-SMALL(C17:G17,1)-LARGE(C17:G17,1)</f>
        <v>20</v>
      </c>
    </row>
    <row r="18" spans="1:8">
      <c r="A18" s="5" t="s">
        <v>23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8</v>
      </c>
      <c r="D18" s="6">
        <v>8</v>
      </c>
      <c r="E18" s="6">
        <v>8.5</v>
      </c>
      <c r="F18" s="6">
        <v>8</v>
      </c>
      <c r="G18" s="6">
        <v>8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>
      <c r="A19" s="5" t="s">
        <v>24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9</v>
      </c>
      <c r="D19" s="6">
        <v>9</v>
      </c>
      <c r="E19" s="6">
        <v>7.5</v>
      </c>
      <c r="F19" s="6">
        <v>7.5</v>
      </c>
      <c r="G19" s="6">
        <v>8</v>
      </c>
      <c r="H19" s="6">
        <f>(SUM(C19:G19)*IF(Kilpailu!$B$6 =Kilpailu!$A$79,Kilpailu!C34,IF(Kilpailu!$B$6 =Kilpailu!$A$80,Kilpailu!C49,IF(Kilpailu!$B$6 =Kilpailu!$A$81,Kilpailu!C64,1))))-SMALL(C19:G19,1)-LARGE(C19:G19,1)</f>
        <v>24.5</v>
      </c>
    </row>
    <row r="20" spans="1:8">
      <c r="A20" s="5" t="s">
        <v>25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8</v>
      </c>
      <c r="D20" s="6">
        <v>7.5</v>
      </c>
      <c r="E20" s="6">
        <v>7</v>
      </c>
      <c r="F20" s="6">
        <v>7</v>
      </c>
      <c r="G20" s="6">
        <v>6</v>
      </c>
      <c r="H20" s="6">
        <f>(SUM(C20:G20)*IF(Kilpailu!$B$6 =Kilpailu!$A$79,Kilpailu!C35,IF(Kilpailu!$B$6 =Kilpailu!$A$80,Kilpailu!C50,IF(Kilpailu!$B$6 =Kilpailu!$A$81,Kilpailu!C65,1))))-SMALL(C20:G20,1)-LARGE(C20:G20,1)</f>
        <v>21.5</v>
      </c>
    </row>
    <row r="21" spans="1:8">
      <c r="A21" s="5" t="s">
        <v>26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7.5</v>
      </c>
      <c r="D21" s="6">
        <v>8</v>
      </c>
      <c r="E21" s="6">
        <v>8</v>
      </c>
      <c r="F21" s="6">
        <v>6.5</v>
      </c>
      <c r="G21" s="6">
        <v>7</v>
      </c>
      <c r="H21" s="6">
        <f>(SUM(C21:G21)*IF(Kilpailu!$B$6 =Kilpailu!$A$79,Kilpailu!C36,IF(Kilpailu!$B$6 =Kilpailu!$A$80,Kilpailu!C51,IF(Kilpailu!$B$6 =Kilpailu!$A$81,Kilpailu!C66,1))))-SMALL(C21:G21,1)-LARGE(C21:G21,1)</f>
        <v>22.5</v>
      </c>
    </row>
    <row r="22" spans="1:8">
      <c r="A22" s="5" t="s">
        <v>27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8.5</v>
      </c>
      <c r="D22" s="6">
        <v>8.5</v>
      </c>
      <c r="E22" s="6">
        <v>7</v>
      </c>
      <c r="F22" s="6">
        <v>8</v>
      </c>
      <c r="G22" s="6">
        <v>8</v>
      </c>
      <c r="H22" s="6">
        <f>(SUM(C22:G22)*IF(Kilpailu!$B$6 =Kilpailu!$A$79,Kilpailu!C37,IF(Kilpailu!$B$6 =Kilpailu!$A$80,Kilpailu!C52,IF(Kilpailu!$B$6 =Kilpailu!$A$81,Kilpailu!C67,1))))-SMALL(C22:G22,1)-LARGE(C22:G22,1)</f>
        <v>24.5</v>
      </c>
    </row>
    <row r="23" spans="1:8">
      <c r="A23" s="5" t="s">
        <v>28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8.5</v>
      </c>
      <c r="D23" s="6">
        <v>9</v>
      </c>
      <c r="E23" s="6">
        <v>7.5</v>
      </c>
      <c r="F23" s="6">
        <v>7</v>
      </c>
      <c r="G23" s="6">
        <v>7</v>
      </c>
      <c r="H23" s="6">
        <f>(SUM(C23:G23)*IF(Kilpailu!$B$6 =Kilpailu!$A$79,Kilpailu!C38,IF(Kilpailu!$B$6 =Kilpailu!$A$80,Kilpailu!C53,IF(Kilpailu!$B$6 =Kilpailu!$A$81,Kilpailu!C68,1))))-SMALL(C23:G23,1)-LARGE(C23:G23,1)</f>
        <v>23</v>
      </c>
    </row>
    <row r="24" spans="1:8">
      <c r="A24" s="5" t="s">
        <v>29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7.5</v>
      </c>
      <c r="D24" s="6">
        <v>7</v>
      </c>
      <c r="E24" s="6">
        <v>6</v>
      </c>
      <c r="F24" s="6">
        <v>7</v>
      </c>
      <c r="G24" s="6">
        <v>6</v>
      </c>
      <c r="H24" s="6">
        <f>(SUM(C24:G24)*IF(Kilpailu!$B$6 =Kilpailu!$A$79,Kilpailu!C39,IF(Kilpailu!$B$6 =Kilpailu!$A$80,Kilpailu!C54,IF(Kilpailu!$B$6 =Kilpailu!$A$81,Kilpailu!C69,1))))-SMALL(C24:G24,1)-LARGE(C24:G24,1)</f>
        <v>20</v>
      </c>
    </row>
    <row r="25" spans="1:8">
      <c r="A25" s="5" t="s">
        <v>30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52</v>
      </c>
      <c r="C26" s="6">
        <f>SUM(C15:C25)</f>
        <v>80.5</v>
      </c>
      <c r="D26" s="6">
        <f>SUM(D15:D25)</f>
        <v>80</v>
      </c>
      <c r="E26" s="6">
        <f>SUM(E15:E25)</f>
        <v>72</v>
      </c>
      <c r="F26" s="6">
        <f>SUM(F15:F25)</f>
        <v>72.5</v>
      </c>
      <c r="G26" s="6">
        <f>SUM(G15:G25)</f>
        <v>71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>
        <v>7.5</v>
      </c>
      <c r="D31" s="15">
        <v>8</v>
      </c>
      <c r="E31" s="15">
        <v>4.5</v>
      </c>
      <c r="F31" s="15">
        <v>7.5</v>
      </c>
      <c r="G31" s="15">
        <v>8</v>
      </c>
      <c r="H31" s="15">
        <f>(SUM(C31:G31)*IF(Kilpailu!$B$6 =Kilpailu!$A$79,Kilpailu!C30,IF(Kilpailu!$B$6 =Kilpailu!$A$80,Kilpailu!C45,IF(Kilpailu!$B$6 =Kilpailu!$A$81,Kilpailu!C60,1))))-SMALL(C31:G31,1)-LARGE(C31:G31,1)</f>
        <v>23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>
        <v>8.5</v>
      </c>
      <c r="D32" s="15">
        <v>9</v>
      </c>
      <c r="E32" s="15">
        <v>6.5</v>
      </c>
      <c r="F32" s="15">
        <v>8</v>
      </c>
      <c r="G32" s="15">
        <v>8</v>
      </c>
      <c r="H32" s="15">
        <f>(SUM(C32:G32)*IF(Kilpailu!$B$6 =Kilpailu!$A$79,Kilpailu!C31,IF(Kilpailu!$B$6 =Kilpailu!$A$80,Kilpailu!C46,IF(Kilpailu!$B$6 =Kilpailu!$A$81,Kilpailu!C61,1))))-SMALL(C32:G32,1)-LARGE(C32:G32,1)</f>
        <v>24.5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>
        <v>8</v>
      </c>
      <c r="D33" s="15">
        <v>7.5</v>
      </c>
      <c r="E33" s="15">
        <v>7</v>
      </c>
      <c r="F33" s="15">
        <v>7.5</v>
      </c>
      <c r="G33" s="15">
        <v>8</v>
      </c>
      <c r="H33" s="15">
        <f>(SUM(C33:G33)*IF(Kilpailu!$B$6 =Kilpailu!$A$79,Kilpailu!C32,IF(Kilpailu!$B$6 =Kilpailu!$A$80,Kilpailu!C47,IF(Kilpailu!$B$6 =Kilpailu!$A$81,Kilpailu!C62,1))))-SMALL(C33:G33,1)-LARGE(C33:G33,1)</f>
        <v>23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>
        <v>8</v>
      </c>
      <c r="D34" s="15">
        <v>8</v>
      </c>
      <c r="E34" s="15">
        <v>7</v>
      </c>
      <c r="F34" s="15">
        <v>7.5</v>
      </c>
      <c r="G34" s="15">
        <v>8</v>
      </c>
      <c r="H34" s="15">
        <f>(SUM(C34:G34)*IF(Kilpailu!$B$6 =Kilpailu!$A$79,Kilpailu!C33,IF(Kilpailu!$B$6 =Kilpailu!$A$80,Kilpailu!C48,IF(Kilpailu!$B$6 =Kilpailu!$A$81,Kilpailu!C63,1))))-SMALL(C34:G34,1)-LARGE(C34:G34,1)</f>
        <v>23.5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>
        <v>8</v>
      </c>
      <c r="D35" s="15">
        <v>9</v>
      </c>
      <c r="E35" s="15">
        <v>7.5</v>
      </c>
      <c r="F35" s="15">
        <v>8</v>
      </c>
      <c r="G35" s="15">
        <v>7</v>
      </c>
      <c r="H35" s="15">
        <f>(SUM(C35:G35)*IF(Kilpailu!$B$6 =Kilpailu!$A$79,Kilpailu!C34,IF(Kilpailu!$B$6 =Kilpailu!$A$80,Kilpailu!C49,IF(Kilpailu!$B$6 =Kilpailu!$A$81,Kilpailu!C64,1))))-SMALL(C35:G35,1)-LARGE(C35:G35,1)</f>
        <v>23.5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>
        <v>7.5</v>
      </c>
      <c r="D36" s="15">
        <v>8</v>
      </c>
      <c r="E36" s="15">
        <v>7</v>
      </c>
      <c r="F36" s="15">
        <v>7.5</v>
      </c>
      <c r="G36" s="15">
        <v>7</v>
      </c>
      <c r="H36" s="15">
        <f>(SUM(C36:G36)*IF(Kilpailu!$B$6 =Kilpailu!$A$79,Kilpailu!C35,IF(Kilpailu!$B$6 =Kilpailu!$A$80,Kilpailu!C50,IF(Kilpailu!$B$6 =Kilpailu!$A$81,Kilpailu!C65,1))))-SMALL(C36:G36,1)-LARGE(C36:G36,1)</f>
        <v>22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>
        <v>8.5</v>
      </c>
      <c r="D37" s="15">
        <v>9</v>
      </c>
      <c r="E37" s="15">
        <v>8</v>
      </c>
      <c r="F37" s="15">
        <v>8</v>
      </c>
      <c r="G37" s="15">
        <v>9</v>
      </c>
      <c r="H37" s="15">
        <f>(SUM(C37:G37)*IF(Kilpailu!$B$6 =Kilpailu!$A$79,Kilpailu!C36,IF(Kilpailu!$B$6 =Kilpailu!$A$80,Kilpailu!C51,IF(Kilpailu!$B$6 =Kilpailu!$A$81,Kilpailu!C66,1))))-SMALL(C37:G37,1)-LARGE(C37:G37,1)</f>
        <v>25.5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>
        <v>8.5</v>
      </c>
      <c r="D38" s="15">
        <v>8.5</v>
      </c>
      <c r="E38" s="15">
        <v>7.5</v>
      </c>
      <c r="F38" s="15">
        <v>8</v>
      </c>
      <c r="G38" s="15">
        <v>9</v>
      </c>
      <c r="H38" s="15">
        <f>(SUM(C38:G38)*IF(Kilpailu!$B$6 =Kilpailu!$A$79,Kilpailu!C37,IF(Kilpailu!$B$6 =Kilpailu!$A$80,Kilpailu!C52,IF(Kilpailu!$B$6 =Kilpailu!$A$81,Kilpailu!C67,1))))-SMALL(C38:G38,1)-LARGE(C38:G38,1)</f>
        <v>25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>
        <v>8</v>
      </c>
      <c r="D39" s="15">
        <v>8.5</v>
      </c>
      <c r="E39" s="15">
        <v>8</v>
      </c>
      <c r="F39" s="15">
        <v>7.5</v>
      </c>
      <c r="G39" s="15">
        <v>8</v>
      </c>
      <c r="H39" s="15">
        <f>(SUM(C39:G39)*IF(Kilpailu!$B$6 =Kilpailu!$A$79,Kilpailu!C38,IF(Kilpailu!$B$6 =Kilpailu!$A$80,Kilpailu!C53,IF(Kilpailu!$B$6 =Kilpailu!$A$81,Kilpailu!C68,1))))-SMALL(C39:G39,1)-LARGE(C39:G39,1)</f>
        <v>24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>
        <v>8.5</v>
      </c>
      <c r="D40" s="15">
        <v>9</v>
      </c>
      <c r="E40" s="15">
        <v>7.5</v>
      </c>
      <c r="F40" s="15">
        <v>6</v>
      </c>
      <c r="G40" s="15">
        <v>7</v>
      </c>
      <c r="H40" s="15">
        <f>(SUM(C40:G40)*IF(Kilpailu!$B$6 =Kilpailu!$A$79,Kilpailu!C39,IF(Kilpailu!$B$6 =Kilpailu!$A$80,Kilpailu!C54,IF(Kilpailu!$B$6 =Kilpailu!$A$81,Kilpailu!C69,1))))-SMALL(C40:G40,1)-LARGE(C40:G40,1)</f>
        <v>23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52</v>
      </c>
      <c r="C42" s="15">
        <f>SUM(C31:C41)</f>
        <v>81</v>
      </c>
      <c r="D42" s="15">
        <f>SUM(D31:D41)</f>
        <v>84.5</v>
      </c>
      <c r="E42" s="15">
        <f>SUM(E31:E41)</f>
        <v>70.5</v>
      </c>
      <c r="F42" s="15">
        <f>SUM(F31:F41)</f>
        <v>75.5</v>
      </c>
      <c r="G42" s="15">
        <f>SUM(G31:G41)</f>
        <v>79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7.5</v>
      </c>
      <c r="D47" s="9">
        <v>7.5</v>
      </c>
      <c r="E47" s="9">
        <v>7</v>
      </c>
      <c r="F47" s="9">
        <v>8</v>
      </c>
      <c r="G47" s="9">
        <v>8</v>
      </c>
      <c r="H47" s="9">
        <f>(SUM(C47:G47)*IF(Kilpailu!$B$6 =Kilpailu!$A$79,Kilpailu!C30,IF(Kilpailu!$B$6 =Kilpailu!$A$80,Kilpailu!C45,IF(Kilpailu!$B$6 =Kilpailu!$A$81,Kilpailu!C60,1))))-SMALL(C47:G47,1)-LARGE(C47:G47,1)</f>
        <v>23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8.5</v>
      </c>
      <c r="D48" s="9">
        <v>8</v>
      </c>
      <c r="E48" s="9">
        <v>7.5</v>
      </c>
      <c r="F48" s="9">
        <v>8</v>
      </c>
      <c r="G48" s="9">
        <v>9</v>
      </c>
      <c r="H48" s="9">
        <f>(SUM(C48:G48)*IF(Kilpailu!$B$6 =Kilpailu!$A$79,Kilpailu!C31,IF(Kilpailu!$B$6 =Kilpailu!$A$80,Kilpailu!C46,IF(Kilpailu!$B$6 =Kilpailu!$A$81,Kilpailu!C61,1))))-SMALL(C48:G48,1)-LARGE(C48:G48,1)</f>
        <v>24.5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8.5</v>
      </c>
      <c r="D49" s="9">
        <v>7.5</v>
      </c>
      <c r="E49" s="9">
        <v>7</v>
      </c>
      <c r="F49" s="9">
        <v>8</v>
      </c>
      <c r="G49" s="9">
        <v>9</v>
      </c>
      <c r="H49" s="9">
        <f>(SUM(C49:G49)*IF(Kilpailu!$B$6 =Kilpailu!$A$79,Kilpailu!C32,IF(Kilpailu!$B$6 =Kilpailu!$A$80,Kilpailu!C47,IF(Kilpailu!$B$6 =Kilpailu!$A$81,Kilpailu!C62,1))))-SMALL(C49:G49,1)-LARGE(C49:G49,1)</f>
        <v>24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8.5</v>
      </c>
      <c r="D50" s="9">
        <v>7.5</v>
      </c>
      <c r="E50" s="9">
        <v>8</v>
      </c>
      <c r="F50" s="9">
        <v>9</v>
      </c>
      <c r="G50" s="9">
        <v>9</v>
      </c>
      <c r="H50" s="9">
        <f>(SUM(C50:G50)*IF(Kilpailu!$B$6 =Kilpailu!$A$79,Kilpailu!C33,IF(Kilpailu!$B$6 =Kilpailu!$A$80,Kilpailu!C48,IF(Kilpailu!$B$6 =Kilpailu!$A$81,Kilpailu!C63,1))))-SMALL(C50:G50,1)-LARGE(C50:G50,1)</f>
        <v>25.5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8.5</v>
      </c>
      <c r="D51" s="9">
        <v>8</v>
      </c>
      <c r="E51" s="9">
        <v>8</v>
      </c>
      <c r="F51" s="9">
        <v>8.5</v>
      </c>
      <c r="G51" s="9">
        <v>9</v>
      </c>
      <c r="H51" s="9">
        <f>(SUM(C51:G51)*IF(Kilpailu!$B$6 =Kilpailu!$A$79,Kilpailu!C34,IF(Kilpailu!$B$6 =Kilpailu!$A$80,Kilpailu!C49,IF(Kilpailu!$B$6 =Kilpailu!$A$81,Kilpailu!C64,1))))-SMALL(C51:G51,1)-LARGE(C51:G51,1)</f>
        <v>25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8</v>
      </c>
      <c r="D52" s="9">
        <v>8.5</v>
      </c>
      <c r="E52" s="9">
        <v>8</v>
      </c>
      <c r="F52" s="9">
        <v>8</v>
      </c>
      <c r="G52" s="9">
        <v>8</v>
      </c>
      <c r="H52" s="9">
        <f>(SUM(C52:G52)*IF(Kilpailu!$B$6 =Kilpailu!$A$79,Kilpailu!C35,IF(Kilpailu!$B$6 =Kilpailu!$A$80,Kilpailu!C50,IF(Kilpailu!$B$6 =Kilpailu!$A$81,Kilpailu!C65,1))))-SMALL(C52:G52,1)-LARGE(C52:G52,1)</f>
        <v>24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</v>
      </c>
      <c r="D53" s="9">
        <v>8</v>
      </c>
      <c r="E53" s="9">
        <v>7</v>
      </c>
      <c r="F53" s="9">
        <v>8</v>
      </c>
      <c r="G53" s="9">
        <v>8</v>
      </c>
      <c r="H53" s="9">
        <f>(SUM(C53:G53)*IF(Kilpailu!$B$6 =Kilpailu!$A$79,Kilpailu!C36,IF(Kilpailu!$B$6 =Kilpailu!$A$80,Kilpailu!C51,IF(Kilpailu!$B$6 =Kilpailu!$A$81,Kilpailu!C66,1))))-SMALL(C53:G53,1)-LARGE(C53:G53,1)</f>
        <v>24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8</v>
      </c>
      <c r="D54" s="9">
        <v>7.5</v>
      </c>
      <c r="E54" s="9">
        <v>7</v>
      </c>
      <c r="F54" s="9">
        <v>8.5</v>
      </c>
      <c r="G54" s="9">
        <v>8</v>
      </c>
      <c r="H54" s="9">
        <f>(SUM(C54:G54)*IF(Kilpailu!$B$6 =Kilpailu!$A$79,Kilpailu!C37,IF(Kilpailu!$B$6 =Kilpailu!$A$80,Kilpailu!C52,IF(Kilpailu!$B$6 =Kilpailu!$A$81,Kilpailu!C67,1))))-SMALL(C54:G54,1)-LARGE(C54:G54,1)</f>
        <v>23.5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8.5</v>
      </c>
      <c r="D55" s="9">
        <v>7.5</v>
      </c>
      <c r="E55" s="9">
        <v>8</v>
      </c>
      <c r="F55" s="9">
        <v>9</v>
      </c>
      <c r="G55" s="9">
        <v>7</v>
      </c>
      <c r="H55" s="9">
        <f>(SUM(C55:G55)*IF(Kilpailu!$B$6 =Kilpailu!$A$79,Kilpailu!C38,IF(Kilpailu!$B$6 =Kilpailu!$A$80,Kilpailu!C53,IF(Kilpailu!$B$6 =Kilpailu!$A$81,Kilpailu!C68,1))))-SMALL(C55:G55,1)-LARGE(C55:G55,1)</f>
        <v>24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9</v>
      </c>
      <c r="D56" s="9">
        <v>7</v>
      </c>
      <c r="E56" s="9">
        <v>7.5</v>
      </c>
      <c r="F56" s="9">
        <v>9</v>
      </c>
      <c r="G56" s="9">
        <v>7</v>
      </c>
      <c r="H56" s="9">
        <f>(SUM(C56:G56)*IF(Kilpailu!$B$6 =Kilpailu!$A$79,Kilpailu!C39,IF(Kilpailu!$B$6 =Kilpailu!$A$80,Kilpailu!C54,IF(Kilpailu!$B$6 =Kilpailu!$A$81,Kilpailu!C69,1))))-SMALL(C56:G56,1)-LARGE(C56:G56,1)</f>
        <v>23.5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52</v>
      </c>
      <c r="C58" s="9">
        <f>SUM(C47:C57)</f>
        <v>83</v>
      </c>
      <c r="D58" s="9">
        <f>SUM(D47:D57)</f>
        <v>77</v>
      </c>
      <c r="E58" s="9">
        <f>SUM(E47:E57)</f>
        <v>75</v>
      </c>
      <c r="F58" s="9">
        <f>SUM(F47:F57)</f>
        <v>84</v>
      </c>
      <c r="G58" s="9">
        <f>SUM(G47:G57)</f>
        <v>82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topLeftCell="A37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C5" s="1" t="s">
        <v>36</v>
      </c>
      <c r="D5">
        <f>SUM(C26:G26)-LARGE(C26:G26,1)-SMALL(C26:G26,1)</f>
        <v>0</v>
      </c>
      <c r="E5">
        <f>Tulokset!D37</f>
        <v>0</v>
      </c>
    </row>
    <row r="6" spans="1:8">
      <c r="C6" s="1" t="s">
        <v>38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0</v>
      </c>
      <c r="E9" s="24">
        <f>SUM(E5:E7)</f>
        <v>0</v>
      </c>
    </row>
    <row r="10" spans="1:8">
      <c r="C10" s="1" t="s">
        <v>42</v>
      </c>
      <c r="D10" s="3">
        <f>SMALL(D5:D7,1)</f>
        <v>0</v>
      </c>
      <c r="E10" s="25">
        <f>SMALL(E5:E7,1)</f>
        <v>0</v>
      </c>
    </row>
    <row r="11" spans="1:8">
      <c r="C11" s="1" t="s">
        <v>43</v>
      </c>
      <c r="D11">
        <f>SUM(D5:D7)-D10</f>
        <v>0</v>
      </c>
      <c r="E11" s="23">
        <f>SUM(E5:E7)-E10</f>
        <v>0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21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22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23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24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25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26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27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28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29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30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52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52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52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C5" s="1" t="s">
        <v>36</v>
      </c>
      <c r="D5">
        <f>SUM(C26:G26)-LARGE(C26:G26,1)-SMALL(C26:G26,1)</f>
        <v>0</v>
      </c>
      <c r="E5">
        <f>Tulokset!D38</f>
        <v>0</v>
      </c>
    </row>
    <row r="6" spans="1:8">
      <c r="C6" s="1" t="s">
        <v>38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0</v>
      </c>
      <c r="E9" s="24">
        <f>SUM(E5:E7)</f>
        <v>0</v>
      </c>
    </row>
    <row r="10" spans="1:8">
      <c r="C10" s="1" t="s">
        <v>42</v>
      </c>
      <c r="D10" s="3">
        <f>SMALL(D5:D7,1)</f>
        <v>0</v>
      </c>
      <c r="E10" s="25">
        <f>SMALL(E5:E7,1)</f>
        <v>0</v>
      </c>
    </row>
    <row r="11" spans="1:8">
      <c r="C11" s="1" t="s">
        <v>43</v>
      </c>
      <c r="D11">
        <f>SUM(D5:D7)-D10</f>
        <v>0</v>
      </c>
      <c r="E11" s="23">
        <f>SUM(E5:E7)-E10</f>
        <v>0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21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22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23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24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25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26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27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28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29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30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52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52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52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C5" s="1" t="s">
        <v>36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38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0</v>
      </c>
      <c r="E9" s="24">
        <f>SUM(E5:E7)</f>
        <v>0</v>
      </c>
    </row>
    <row r="10" spans="1:8">
      <c r="C10" s="1" t="s">
        <v>42</v>
      </c>
      <c r="D10" s="3">
        <f>SMALL(D5:D7,1)</f>
        <v>0</v>
      </c>
      <c r="E10" s="25">
        <f>SMALL(E5:E7,1)</f>
        <v>0</v>
      </c>
    </row>
    <row r="11" spans="1:8">
      <c r="C11" s="1" t="s">
        <v>43</v>
      </c>
      <c r="D11">
        <f>SUM(D5:D7)-D10</f>
        <v>0</v>
      </c>
      <c r="E11" s="23">
        <f>SUM(E5:E7)-E10</f>
        <v>0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21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22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23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24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25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26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27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28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29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30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52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52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52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C5" s="1" t="s">
        <v>36</v>
      </c>
      <c r="D5">
        <f>SUM(C26:G26)-LARGE(C26:G26,1)-SMALL(C26:G26,1)</f>
        <v>0</v>
      </c>
      <c r="E5">
        <f>Tulokset!D40</f>
        <v>0</v>
      </c>
    </row>
    <row r="6" spans="1:8">
      <c r="C6" s="1" t="s">
        <v>38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0</v>
      </c>
      <c r="E9" s="24">
        <f>SUM(E5:E7)</f>
        <v>0</v>
      </c>
    </row>
    <row r="10" spans="1:8">
      <c r="C10" s="1" t="s">
        <v>42</v>
      </c>
      <c r="D10" s="3">
        <f>SMALL(D5:D7,1)</f>
        <v>0</v>
      </c>
      <c r="E10" s="25">
        <f>SMALL(E5:E7,1)</f>
        <v>0</v>
      </c>
    </row>
    <row r="11" spans="1:8">
      <c r="C11" s="1" t="s">
        <v>43</v>
      </c>
      <c r="D11">
        <f>SUM(D5:D7)-D10</f>
        <v>0</v>
      </c>
      <c r="E11" s="23">
        <f>SUM(E5:E7)-E10</f>
        <v>0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21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22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23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24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25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26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27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28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29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30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52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52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52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C5" s="1" t="s">
        <v>36</v>
      </c>
      <c r="D5">
        <f>SUM(C26:G26)-LARGE(C26:G26,1)-SMALL(C26:G26,1)</f>
        <v>0</v>
      </c>
      <c r="E5">
        <f>Tulokset!D41</f>
        <v>0</v>
      </c>
    </row>
    <row r="6" spans="1:8">
      <c r="C6" s="1" t="s">
        <v>38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0</v>
      </c>
      <c r="E9" s="24">
        <f>SUM(E5:E7)</f>
        <v>0</v>
      </c>
    </row>
    <row r="10" spans="1:8">
      <c r="C10" s="1" t="s">
        <v>42</v>
      </c>
      <c r="D10" s="3">
        <f>SMALL(D5:D7,1)</f>
        <v>0</v>
      </c>
      <c r="E10" s="25">
        <f>SMALL(E5:E7,1)</f>
        <v>0</v>
      </c>
    </row>
    <row r="11" spans="1:8">
      <c r="C11" s="1" t="s">
        <v>43</v>
      </c>
      <c r="D11">
        <f>SUM(D5:D7)-D10</f>
        <v>0</v>
      </c>
      <c r="E11" s="23">
        <f>SUM(E5:E7)-E10</f>
        <v>0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21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22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23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24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25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26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27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28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29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30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52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52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52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40</v>
      </c>
      <c r="E4" s="1" t="s">
        <v>50</v>
      </c>
    </row>
    <row r="5" spans="1:8">
      <c r="A5" s="1" t="s">
        <v>37</v>
      </c>
      <c r="C5" s="1" t="s">
        <v>36</v>
      </c>
      <c r="D5">
        <f>SUM(C26:G26)-LARGE(C26:G26,1)-SMALL(C26:G26,1)</f>
        <v>0</v>
      </c>
      <c r="E5">
        <f>Tulokset!D42</f>
        <v>0</v>
      </c>
    </row>
    <row r="6" spans="1:8">
      <c r="C6" s="1" t="s">
        <v>38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16</v>
      </c>
      <c r="B7" t="str">
        <f>Kilpailu!B4</f>
        <v>Vesivehmaa</v>
      </c>
      <c r="C7" s="1" t="s">
        <v>39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17</v>
      </c>
      <c r="B8" s="10">
        <f>Kilpailu!B5</f>
        <v>40397</v>
      </c>
    </row>
    <row r="9" spans="1:8">
      <c r="A9" s="1" t="s">
        <v>61</v>
      </c>
      <c r="B9" t="str">
        <f>Kilpailu!B6</f>
        <v>F3C-P</v>
      </c>
      <c r="C9" s="1" t="s">
        <v>41</v>
      </c>
      <c r="D9" s="2">
        <f>SUM(D5:D7)</f>
        <v>0</v>
      </c>
      <c r="E9" s="24">
        <f>SUM(E5:E7)</f>
        <v>0</v>
      </c>
    </row>
    <row r="10" spans="1:8">
      <c r="C10" s="1" t="s">
        <v>42</v>
      </c>
      <c r="D10" s="3">
        <f>SMALL(D5:D7,1)</f>
        <v>0</v>
      </c>
      <c r="E10" s="25">
        <f>SMALL(E5:E7,1)</f>
        <v>0</v>
      </c>
    </row>
    <row r="11" spans="1:8">
      <c r="C11" s="1" t="s">
        <v>43</v>
      </c>
      <c r="D11">
        <f>SUM(D5:D7)-D10</f>
        <v>0</v>
      </c>
      <c r="E11" s="23">
        <f>SUM(E5:E7)-E10</f>
        <v>0</v>
      </c>
    </row>
    <row r="14" spans="1:8">
      <c r="A14" s="5" t="s">
        <v>44</v>
      </c>
      <c r="B14" s="6"/>
      <c r="C14" s="5" t="s">
        <v>45</v>
      </c>
      <c r="D14" s="5" t="s">
        <v>46</v>
      </c>
      <c r="E14" s="5" t="s">
        <v>47</v>
      </c>
      <c r="F14" s="5" t="s">
        <v>48</v>
      </c>
      <c r="G14" s="5" t="s">
        <v>49</v>
      </c>
      <c r="H14" s="5" t="s">
        <v>51</v>
      </c>
    </row>
    <row r="15" spans="1:8">
      <c r="A15" s="5" t="s">
        <v>20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21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22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23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24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25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26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27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28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29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30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52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2"/>
    </row>
    <row r="28" spans="1:8">
      <c r="H28" s="52"/>
    </row>
    <row r="29" spans="1:8">
      <c r="H29" s="52"/>
    </row>
    <row r="30" spans="1:8">
      <c r="A30" s="16" t="s">
        <v>69</v>
      </c>
      <c r="B30" s="15"/>
      <c r="C30" s="16" t="s">
        <v>45</v>
      </c>
      <c r="D30" s="16" t="s">
        <v>46</v>
      </c>
      <c r="E30" s="16" t="s">
        <v>47</v>
      </c>
      <c r="F30" s="16" t="s">
        <v>48</v>
      </c>
      <c r="G30" s="16" t="s">
        <v>49</v>
      </c>
      <c r="H30" s="16" t="s">
        <v>51</v>
      </c>
    </row>
    <row r="31" spans="1:8">
      <c r="A31" s="16" t="s">
        <v>20</v>
      </c>
      <c r="B31" s="53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21</v>
      </c>
      <c r="B32" s="53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22</v>
      </c>
      <c r="B33" s="53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23</v>
      </c>
      <c r="B34" s="53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24</v>
      </c>
      <c r="B35" s="53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25</v>
      </c>
      <c r="B36" s="53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26</v>
      </c>
      <c r="B37" s="53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27</v>
      </c>
      <c r="B38" s="53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28</v>
      </c>
      <c r="B39" s="53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29</v>
      </c>
      <c r="B40" s="53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30</v>
      </c>
      <c r="B41" s="53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52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2"/>
    </row>
    <row r="44" spans="1:8">
      <c r="H44" s="52"/>
    </row>
    <row r="45" spans="1:8">
      <c r="H45" s="52"/>
    </row>
    <row r="46" spans="1:8">
      <c r="A46" s="8" t="s">
        <v>70</v>
      </c>
      <c r="B46" s="9"/>
      <c r="C46" s="8" t="s">
        <v>45</v>
      </c>
      <c r="D46" s="8" t="s">
        <v>46</v>
      </c>
      <c r="E46" s="8" t="s">
        <v>47</v>
      </c>
      <c r="F46" s="8" t="s">
        <v>48</v>
      </c>
      <c r="G46" s="8" t="s">
        <v>49</v>
      </c>
      <c r="H46" s="8" t="s">
        <v>51</v>
      </c>
    </row>
    <row r="47" spans="1:8">
      <c r="A47" s="8" t="s">
        <v>20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21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22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23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24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25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26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27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28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29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30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52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topLeftCell="A3"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37</v>
      </c>
      <c r="B1" s="33"/>
      <c r="C1" s="34" t="s">
        <v>77</v>
      </c>
      <c r="D1" s="33"/>
      <c r="E1" s="32" t="s">
        <v>78</v>
      </c>
    </row>
    <row r="2" spans="1:5" ht="16">
      <c r="A2" s="42">
        <f>Kilpailu!$B$5</f>
        <v>40397</v>
      </c>
      <c r="B2" s="43" t="str">
        <f>Kilpailu!$B$4</f>
        <v>Vesivehmaa</v>
      </c>
      <c r="C2" s="33"/>
      <c r="D2" s="33"/>
      <c r="E2" s="33"/>
    </row>
    <row r="3" spans="1:5" ht="16">
      <c r="A3" s="46" t="s">
        <v>20</v>
      </c>
      <c r="B3" s="47" t="str">
        <f>IF(Kilpailu!$B$6 =Kilpailu!$A$79,Kilpailu!$B$30,IF(Kilpailu!$B$6 =Kilpailu!$A$80,Kilpailu!$B$45,IF(Kilpailu!$B$6 =Kilpailu!$A$81,Kilpailu!$B$60,"")))</f>
        <v>M with 2 half pirouettes on all side</v>
      </c>
      <c r="C3" s="48"/>
      <c r="D3" s="35"/>
      <c r="E3" s="33"/>
    </row>
    <row r="4" spans="1:5" ht="16">
      <c r="A4" s="46" t="s">
        <v>21</v>
      </c>
      <c r="B4" s="47" t="str">
        <f>IF(Kilpailu!$B$6 =Kilpailu!$A$79,Kilpailu!$B$31,IF(Kilpailu!$B$6 =Kilpailu!$A$80,Kilpailu!$B$46,IF(Kilpailu!$B$6 =Kilpailu!$A$81,Kilpailu!$B$61,"")))</f>
        <v>Semicircle with pirouette</v>
      </c>
      <c r="C4" s="48"/>
      <c r="D4" s="35"/>
      <c r="E4" s="33"/>
    </row>
    <row r="5" spans="1:5" ht="16">
      <c r="A5" s="46" t="s">
        <v>22</v>
      </c>
      <c r="B5" s="47" t="str">
        <f>IF(Kilpailu!$B$6 =Kilpailu!$A$79,Kilpailu!$B$32,IF(Kilpailu!$B$6 =Kilpailu!$A$80,Kilpailu!$B$47,IF(Kilpailu!$B$6 =Kilpailu!$A$81,Kilpailu!$B$62,"")))</f>
        <v>Diamond 3</v>
      </c>
      <c r="C5" s="48"/>
      <c r="D5" s="35"/>
      <c r="E5" s="33"/>
    </row>
    <row r="6" spans="1:5" ht="16">
      <c r="A6" s="46" t="s">
        <v>23</v>
      </c>
      <c r="B6" s="47" t="str">
        <f>IF(Kilpailu!$B$6 =Kilpailu!$A$79,Kilpailu!$B$33,IF(Kilpailu!$B$6 =Kilpailu!$A$80,Kilpailu!$B$48,IF(Kilpailu!$B$6 =Kilpailu!$A$81,Kilpailu!$B$63,"")))</f>
        <v>Cuban eight</v>
      </c>
      <c r="C6" s="48"/>
      <c r="D6" s="35"/>
      <c r="E6" s="33"/>
    </row>
    <row r="7" spans="1:5" ht="16">
      <c r="A7" s="46" t="s">
        <v>24</v>
      </c>
      <c r="B7" s="47" t="str">
        <f>IF(Kilpailu!$B$6 =Kilpailu!$A$79,Kilpailu!$B$34,IF(Kilpailu!$B$6 =Kilpailu!$A$80,Kilpailu!$B$49,IF(Kilpailu!$B$6 =Kilpailu!$A$81,Kilpailu!$B$64,"")))</f>
        <v>Pullpack with backward full roll</v>
      </c>
      <c r="C7" s="48"/>
      <c r="D7" s="35"/>
      <c r="E7" s="33"/>
    </row>
    <row r="8" spans="1:5" ht="16">
      <c r="A8" s="46" t="s">
        <v>25</v>
      </c>
      <c r="B8" s="47" t="str">
        <f>IF(Kilpailu!$B$6 =Kilpailu!$A$79,Kilpailu!$B$35,IF(Kilpailu!$B$6 =Kilpailu!$A$80,Kilpailu!$B$50,IF(Kilpailu!$B$6 =Kilpailu!$A$81,Kilpailu!$B$65,"")))</f>
        <v>Cobra Roll with pushed flip</v>
      </c>
      <c r="C8" s="48"/>
      <c r="D8" s="35"/>
      <c r="E8" s="33"/>
    </row>
    <row r="9" spans="1:5" ht="16">
      <c r="A9" s="46" t="s">
        <v>26</v>
      </c>
      <c r="B9" s="47" t="str">
        <f>IF(Kilpailu!$B$6 =Kilpailu!$A$79,Kilpailu!$B$36,IF(Kilpailu!$B$6 =Kilpailu!$A$80,Kilpailu!$B$51,IF(Kilpailu!$B$6 =Kilpailu!$A$81,Kilpailu!$B$66,"")))</f>
        <v>Vertical candle</v>
      </c>
      <c r="C9" s="48"/>
      <c r="D9" s="35"/>
      <c r="E9" s="33"/>
    </row>
    <row r="10" spans="1:5" ht="16">
      <c r="A10" s="46" t="s">
        <v>27</v>
      </c>
      <c r="B10" s="47" t="str">
        <f>IF(Kilpailu!$B$6 =Kilpailu!$A$79,Kilpailu!$B$37,IF(Kilpailu!$B$6 =Kilpailu!$A$80,Kilpailu!$B$52,IF(Kilpailu!$B$6 =Kilpailu!$A$81,Kilpailu!$B$67,"")))</f>
        <v>Opposite 2 point rolls</v>
      </c>
      <c r="C10" s="48"/>
      <c r="D10" s="35"/>
      <c r="E10" s="33"/>
    </row>
    <row r="11" spans="1:5" ht="16">
      <c r="A11" s="46" t="s">
        <v>28</v>
      </c>
      <c r="B11" s="47" t="str">
        <f>IF(Kilpailu!$B$6 =Kilpailu!$A$79,Kilpailu!$B$38,IF(Kilpailu!$B$6 =Kilpailu!$A$80,Kilpailu!$B$53,IF(Kilpailu!$B$6 =Kilpailu!$A$81,Kilpailu!$B$68,"")))</f>
        <v>Inside loop with pirouette on top</v>
      </c>
      <c r="C11" s="48"/>
      <c r="D11" s="35"/>
      <c r="E11" s="33"/>
    </row>
    <row r="12" spans="1:5" ht="16">
      <c r="A12" s="46" t="s">
        <v>29</v>
      </c>
      <c r="B12" s="47" t="str">
        <f>IF(Kilpailu!$B$6 =Kilpailu!$A$79,Kilpailu!$B$39,IF(Kilpailu!$B$6 =Kilpailu!$A$80,Kilpailu!$B$54,IF(Kilpailu!$B$6 =Kilpailu!$A$81,Kilpailu!$B$69,"")))</f>
        <v>Autorotation with two 90º turns</v>
      </c>
      <c r="C12" s="48"/>
      <c r="D12" s="35"/>
      <c r="E12" s="33"/>
    </row>
    <row r="13" spans="1:5" ht="16">
      <c r="A13" s="46" t="s">
        <v>30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37</v>
      </c>
      <c r="B16" s="33"/>
      <c r="C16" s="34" t="s">
        <v>77</v>
      </c>
      <c r="D16" s="33"/>
      <c r="E16" s="36" t="s">
        <v>79</v>
      </c>
    </row>
    <row r="17" spans="1:5" ht="16">
      <c r="A17" s="42">
        <f>Kilpailu!$B$5</f>
        <v>40397</v>
      </c>
      <c r="B17" s="43" t="str">
        <f>Kilpailu!$B$4</f>
        <v>Vesivehmaa</v>
      </c>
      <c r="C17" s="33"/>
      <c r="D17" s="33"/>
      <c r="E17" s="33"/>
    </row>
    <row r="18" spans="1:5" ht="16">
      <c r="A18" s="46" t="s">
        <v>20</v>
      </c>
      <c r="B18" s="47" t="str">
        <f>IF(Kilpailu!$B$6 =Kilpailu!$A$79,Kilpailu!$B$30,IF(Kilpailu!$B$6 =Kilpailu!$A$80,Kilpailu!$B$45,IF(Kilpailu!$B$6 =Kilpailu!$A$81,Kilpailu!$B$60,"")))</f>
        <v>M with 2 half pirouettes on all side</v>
      </c>
      <c r="C18" s="48"/>
      <c r="D18" s="35"/>
      <c r="E18" s="33"/>
    </row>
    <row r="19" spans="1:5" ht="16">
      <c r="A19" s="46" t="s">
        <v>21</v>
      </c>
      <c r="B19" s="47" t="str">
        <f>IF(Kilpailu!$B$6 =Kilpailu!$A$79,Kilpailu!$B$31,IF(Kilpailu!$B$6 =Kilpailu!$A$80,Kilpailu!$B$46,IF(Kilpailu!$B$6 =Kilpailu!$A$81,Kilpailu!$B$61,"")))</f>
        <v>Semicircle with pirouette</v>
      </c>
      <c r="C19" s="48"/>
      <c r="D19" s="35"/>
      <c r="E19" s="33"/>
    </row>
    <row r="20" spans="1:5" ht="16">
      <c r="A20" s="46" t="s">
        <v>22</v>
      </c>
      <c r="B20" s="47" t="str">
        <f>IF(Kilpailu!$B$6 =Kilpailu!$A$79,Kilpailu!$B$32,IF(Kilpailu!$B$6 =Kilpailu!$A$80,Kilpailu!$B$47,IF(Kilpailu!$B$6 =Kilpailu!$A$81,Kilpailu!$B$62,"")))</f>
        <v>Diamond 3</v>
      </c>
      <c r="C20" s="48"/>
      <c r="D20" s="35"/>
      <c r="E20" s="33"/>
    </row>
    <row r="21" spans="1:5" ht="16">
      <c r="A21" s="46" t="s">
        <v>23</v>
      </c>
      <c r="B21" s="47" t="str">
        <f>IF(Kilpailu!$B$6 =Kilpailu!$A$79,Kilpailu!$B$33,IF(Kilpailu!$B$6 =Kilpailu!$A$80,Kilpailu!$B$48,IF(Kilpailu!$B$6 =Kilpailu!$A$81,Kilpailu!$B$63,"")))</f>
        <v>Cuban eight</v>
      </c>
      <c r="C21" s="48"/>
      <c r="D21" s="35"/>
      <c r="E21" s="33"/>
    </row>
    <row r="22" spans="1:5" ht="16">
      <c r="A22" s="46" t="s">
        <v>24</v>
      </c>
      <c r="B22" s="47" t="str">
        <f>IF(Kilpailu!$B$6 =Kilpailu!$A$79,Kilpailu!$B$34,IF(Kilpailu!$B$6 =Kilpailu!$A$80,Kilpailu!$B$49,IF(Kilpailu!$B$6 =Kilpailu!$A$81,Kilpailu!$B$64,"")))</f>
        <v>Pullpack with backward full roll</v>
      </c>
      <c r="C22" s="48"/>
      <c r="D22" s="35"/>
      <c r="E22" s="33"/>
    </row>
    <row r="23" spans="1:5" ht="16">
      <c r="A23" s="46" t="s">
        <v>25</v>
      </c>
      <c r="B23" s="47" t="str">
        <f>IF(Kilpailu!$B$6 =Kilpailu!$A$79,Kilpailu!$B$35,IF(Kilpailu!$B$6 =Kilpailu!$A$80,Kilpailu!$B$50,IF(Kilpailu!$B$6 =Kilpailu!$A$81,Kilpailu!$B$65,"")))</f>
        <v>Cobra Roll with pushed flip</v>
      </c>
      <c r="C23" s="48"/>
      <c r="D23" s="35"/>
      <c r="E23" s="33"/>
    </row>
    <row r="24" spans="1:5" ht="16">
      <c r="A24" s="46" t="s">
        <v>26</v>
      </c>
      <c r="B24" s="47" t="str">
        <f>IF(Kilpailu!$B$6 =Kilpailu!$A$79,Kilpailu!$B$36,IF(Kilpailu!$B$6 =Kilpailu!$A$80,Kilpailu!$B$51,IF(Kilpailu!$B$6 =Kilpailu!$A$81,Kilpailu!$B$66,"")))</f>
        <v>Vertical candle</v>
      </c>
      <c r="C24" s="48"/>
      <c r="D24" s="35"/>
      <c r="E24" s="33"/>
    </row>
    <row r="25" spans="1:5" ht="16">
      <c r="A25" s="46" t="s">
        <v>27</v>
      </c>
      <c r="B25" s="47" t="str">
        <f>IF(Kilpailu!$B$6 =Kilpailu!$A$79,Kilpailu!$B$37,IF(Kilpailu!$B$6 =Kilpailu!$A$80,Kilpailu!$B$52,IF(Kilpailu!$B$6 =Kilpailu!$A$81,Kilpailu!$B$67,"")))</f>
        <v>Opposite 2 point rolls</v>
      </c>
      <c r="C25" s="48"/>
      <c r="D25" s="35"/>
      <c r="E25" s="33"/>
    </row>
    <row r="26" spans="1:5" ht="16">
      <c r="A26" s="46" t="s">
        <v>28</v>
      </c>
      <c r="B26" s="47" t="str">
        <f>IF(Kilpailu!$B$6 =Kilpailu!$A$79,Kilpailu!$B$38,IF(Kilpailu!$B$6 =Kilpailu!$A$80,Kilpailu!$B$53,IF(Kilpailu!$B$6 =Kilpailu!$A$81,Kilpailu!$B$68,"")))</f>
        <v>Inside loop with pirouette on top</v>
      </c>
      <c r="C26" s="48"/>
      <c r="D26" s="35"/>
      <c r="E26" s="33"/>
    </row>
    <row r="27" spans="1:5" ht="16">
      <c r="A27" s="46" t="s">
        <v>29</v>
      </c>
      <c r="B27" s="47" t="str">
        <f>IF(Kilpailu!$B$6 =Kilpailu!$A$79,Kilpailu!$B$39,IF(Kilpailu!$B$6 =Kilpailu!$A$80,Kilpailu!$B$54,IF(Kilpailu!$B$6 =Kilpailu!$A$81,Kilpailu!$B$69,"")))</f>
        <v>Autorotation with two 90º turns</v>
      </c>
      <c r="C27" s="48"/>
      <c r="D27" s="35"/>
      <c r="E27" s="33"/>
    </row>
    <row r="28" spans="1:5" ht="16">
      <c r="A28" s="46" t="s">
        <v>30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37</v>
      </c>
      <c r="B31" s="33"/>
      <c r="C31" s="41" t="s">
        <v>77</v>
      </c>
      <c r="D31" s="39"/>
      <c r="E31" s="36" t="s">
        <v>80</v>
      </c>
    </row>
    <row r="32" spans="1:5" ht="16">
      <c r="A32" s="42">
        <f>Kilpailu!$B$5</f>
        <v>40397</v>
      </c>
      <c r="B32" s="43" t="str">
        <f>Kilpailu!$B$4</f>
        <v>Vesivehmaa</v>
      </c>
      <c r="C32" s="39"/>
      <c r="D32" s="39"/>
      <c r="E32" s="33"/>
    </row>
    <row r="33" spans="1:5" ht="16">
      <c r="A33" s="46" t="s">
        <v>20</v>
      </c>
      <c r="B33" s="47" t="str">
        <f>IF(Kilpailu!$B$6 =Kilpailu!$A$79,Kilpailu!$B$30,IF(Kilpailu!$B$6 =Kilpailu!$A$80,Kilpailu!$B$45,IF(Kilpailu!$B$6 =Kilpailu!$A$81,Kilpailu!$B$60,"")))</f>
        <v>M with 2 half pirouettes on all side</v>
      </c>
      <c r="C33" s="48"/>
      <c r="D33" s="35"/>
      <c r="E33" s="33"/>
    </row>
    <row r="34" spans="1:5" ht="16">
      <c r="A34" s="46" t="s">
        <v>21</v>
      </c>
      <c r="B34" s="47" t="str">
        <f>IF(Kilpailu!$B$6 =Kilpailu!$A$79,Kilpailu!$B$31,IF(Kilpailu!$B$6 =Kilpailu!$A$80,Kilpailu!$B$46,IF(Kilpailu!$B$6 =Kilpailu!$A$81,Kilpailu!$B$61,"")))</f>
        <v>Semicircle with pirouette</v>
      </c>
      <c r="C34" s="48"/>
      <c r="D34" s="35"/>
      <c r="E34" s="33"/>
    </row>
    <row r="35" spans="1:5" ht="16">
      <c r="A35" s="46" t="s">
        <v>22</v>
      </c>
      <c r="B35" s="47" t="str">
        <f>IF(Kilpailu!$B$6 =Kilpailu!$A$79,Kilpailu!$B$32,IF(Kilpailu!$B$6 =Kilpailu!$A$80,Kilpailu!$B$47,IF(Kilpailu!$B$6 =Kilpailu!$A$81,Kilpailu!$B$62,"")))</f>
        <v>Diamond 3</v>
      </c>
      <c r="C35" s="48"/>
      <c r="D35" s="35"/>
      <c r="E35" s="33"/>
    </row>
    <row r="36" spans="1:5" ht="16">
      <c r="A36" s="46" t="s">
        <v>23</v>
      </c>
      <c r="B36" s="47" t="str">
        <f>IF(Kilpailu!$B$6 =Kilpailu!$A$79,Kilpailu!$B$33,IF(Kilpailu!$B$6 =Kilpailu!$A$80,Kilpailu!$B$48,IF(Kilpailu!$B$6 =Kilpailu!$A$81,Kilpailu!$B$63,"")))</f>
        <v>Cuban eight</v>
      </c>
      <c r="C36" s="48"/>
      <c r="D36" s="35"/>
      <c r="E36" s="33"/>
    </row>
    <row r="37" spans="1:5" ht="16">
      <c r="A37" s="46" t="s">
        <v>24</v>
      </c>
      <c r="B37" s="47" t="str">
        <f>IF(Kilpailu!$B$6 =Kilpailu!$A$79,Kilpailu!$B$34,IF(Kilpailu!$B$6 =Kilpailu!$A$80,Kilpailu!$B$49,IF(Kilpailu!$B$6 =Kilpailu!$A$81,Kilpailu!$B$64,"")))</f>
        <v>Pullpack with backward full roll</v>
      </c>
      <c r="C37" s="48"/>
      <c r="D37" s="35"/>
      <c r="E37" s="33"/>
    </row>
    <row r="38" spans="1:5" ht="16">
      <c r="A38" s="46" t="s">
        <v>25</v>
      </c>
      <c r="B38" s="47" t="str">
        <f>IF(Kilpailu!$B$6 =Kilpailu!$A$79,Kilpailu!$B$35,IF(Kilpailu!$B$6 =Kilpailu!$A$80,Kilpailu!$B$50,IF(Kilpailu!$B$6 =Kilpailu!$A$81,Kilpailu!$B$65,"")))</f>
        <v>Cobra Roll with pushed flip</v>
      </c>
      <c r="C38" s="48"/>
      <c r="D38" s="35"/>
      <c r="E38" s="33"/>
    </row>
    <row r="39" spans="1:5" ht="16">
      <c r="A39" s="46" t="s">
        <v>26</v>
      </c>
      <c r="B39" s="47" t="str">
        <f>IF(Kilpailu!$B$6 =Kilpailu!$A$79,Kilpailu!$B$36,IF(Kilpailu!$B$6 =Kilpailu!$A$80,Kilpailu!$B$51,IF(Kilpailu!$B$6 =Kilpailu!$A$81,Kilpailu!$B$66,"")))</f>
        <v>Vertical candle</v>
      </c>
      <c r="C39" s="48"/>
      <c r="D39" s="35"/>
      <c r="E39" s="33"/>
    </row>
    <row r="40" spans="1:5" ht="16">
      <c r="A40" s="46" t="s">
        <v>27</v>
      </c>
      <c r="B40" s="47" t="str">
        <f>IF(Kilpailu!$B$6 =Kilpailu!$A$79,Kilpailu!$B$37,IF(Kilpailu!$B$6 =Kilpailu!$A$80,Kilpailu!$B$52,IF(Kilpailu!$B$6 =Kilpailu!$A$81,Kilpailu!$B$67,"")))</f>
        <v>Opposite 2 point rolls</v>
      </c>
      <c r="C40" s="48"/>
      <c r="D40" s="35"/>
      <c r="E40" s="33"/>
    </row>
    <row r="41" spans="1:5" ht="16">
      <c r="A41" s="46" t="s">
        <v>28</v>
      </c>
      <c r="B41" s="47" t="str">
        <f>IF(Kilpailu!$B$6 =Kilpailu!$A$79,Kilpailu!$B$38,IF(Kilpailu!$B$6 =Kilpailu!$A$80,Kilpailu!$B$53,IF(Kilpailu!$B$6 =Kilpailu!$A$81,Kilpailu!$B$68,"")))</f>
        <v>Inside loop with pirouette on top</v>
      </c>
      <c r="C41" s="48"/>
      <c r="D41" s="35"/>
      <c r="E41" s="33"/>
    </row>
    <row r="42" spans="1:5" ht="16">
      <c r="A42" s="46" t="s">
        <v>29</v>
      </c>
      <c r="B42" s="47" t="str">
        <f>IF(Kilpailu!$B$6 =Kilpailu!$A$79,Kilpailu!$B$39,IF(Kilpailu!$B$6 =Kilpailu!$A$80,Kilpailu!$B$54,IF(Kilpailu!$B$6 =Kilpailu!$A$81,Kilpailu!$B$69,"")))</f>
        <v>Autorotation with two 90º turns</v>
      </c>
      <c r="C42" s="48"/>
      <c r="D42" s="35"/>
      <c r="E42" s="33"/>
    </row>
    <row r="43" spans="1:5" ht="16">
      <c r="A43" s="46" t="s">
        <v>30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2010-08-06T20:37:29Z</cp:lastPrinted>
  <dcterms:created xsi:type="dcterms:W3CDTF">2008-06-05T19:52:34Z</dcterms:created>
  <dcterms:modified xsi:type="dcterms:W3CDTF">2010-08-07T13:47:24Z</dcterms:modified>
</cp:coreProperties>
</file>