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3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11" i="3"/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0"/>
  <c r="B9"/>
  <c r="B8"/>
  <c r="B28"/>
  <c r="B29"/>
  <c r="B30"/>
  <c r="B31"/>
  <c r="B32"/>
  <c r="B33"/>
  <c r="B34"/>
  <c r="B35"/>
  <c r="B36"/>
  <c r="B37"/>
  <c r="B38"/>
  <c r="F38"/>
  <c r="H38"/>
  <c r="H18" s="1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I20" s="1"/>
  <c r="F26" i="15"/>
  <c r="H80" i="3"/>
  <c r="E26" i="15"/>
  <c r="G40" i="3"/>
  <c r="G20" s="1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E16" s="1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I14" s="1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H25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G42"/>
  <c r="G22" s="1"/>
  <c r="C62"/>
  <c r="E82"/>
  <c r="C42"/>
  <c r="E42"/>
  <c r="E22" s="1"/>
  <c r="H42"/>
  <c r="H22" s="1"/>
  <c r="F42"/>
  <c r="F22" s="1"/>
  <c r="H41"/>
  <c r="F41"/>
  <c r="F21" s="1"/>
  <c r="D5" i="16"/>
  <c r="E40" i="3"/>
  <c r="H40"/>
  <c r="F40"/>
  <c r="F20" s="1"/>
  <c r="E80"/>
  <c r="G80"/>
  <c r="I80"/>
  <c r="C40"/>
  <c r="C60"/>
  <c r="D10" i="14"/>
  <c r="C59" i="3"/>
  <c r="E79"/>
  <c r="G79"/>
  <c r="I79"/>
  <c r="H39"/>
  <c r="H19" s="1"/>
  <c r="F39"/>
  <c r="F19" s="1"/>
  <c r="C39"/>
  <c r="C19" s="1"/>
  <c r="C58"/>
  <c r="C78"/>
  <c r="C18" s="1"/>
  <c r="E78"/>
  <c r="G78"/>
  <c r="I78"/>
  <c r="I18" s="1"/>
  <c r="E38"/>
  <c r="E18"/>
  <c r="C57"/>
  <c r="E77"/>
  <c r="G77"/>
  <c r="I77"/>
  <c r="H37"/>
  <c r="H17"/>
  <c r="F37"/>
  <c r="F17"/>
  <c r="C37"/>
  <c r="C17"/>
  <c r="D10" i="11"/>
  <c r="E76" i="3"/>
  <c r="G76"/>
  <c r="G16"/>
  <c r="I76"/>
  <c r="D11" i="11"/>
  <c r="C56" i="3"/>
  <c r="C76"/>
  <c r="F76"/>
  <c r="H76"/>
  <c r="H16" s="1"/>
  <c r="C36"/>
  <c r="C55"/>
  <c r="E75"/>
  <c r="G75"/>
  <c r="G15" s="1"/>
  <c r="I75"/>
  <c r="H35"/>
  <c r="H15" s="1"/>
  <c r="F35"/>
  <c r="F15" s="1"/>
  <c r="C35"/>
  <c r="C15" s="1"/>
  <c r="D10" i="10"/>
  <c r="D11"/>
  <c r="C75" i="3"/>
  <c r="E74"/>
  <c r="G74"/>
  <c r="G14"/>
  <c r="I74"/>
  <c r="E34"/>
  <c r="E14" s="1"/>
  <c r="C54"/>
  <c r="C74"/>
  <c r="F74"/>
  <c r="H74"/>
  <c r="H14" s="1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19" i="3"/>
  <c r="I16"/>
  <c r="G21"/>
  <c r="F18"/>
  <c r="D7" i="8"/>
  <c r="C73" i="3" s="1"/>
  <c r="D7" i="7"/>
  <c r="C72" i="3"/>
  <c r="D7" i="6"/>
  <c r="C71" i="3" s="1"/>
  <c r="D6" i="7"/>
  <c r="C52" i="3" s="1"/>
  <c r="I32"/>
  <c r="E32"/>
  <c r="D5" i="6"/>
  <c r="C31" i="3" s="1"/>
  <c r="E51"/>
  <c r="D7" i="4" l="1"/>
  <c r="C69" i="3" s="1"/>
  <c r="F14"/>
  <c r="I15"/>
  <c r="E15"/>
  <c r="F16"/>
  <c r="G18"/>
  <c r="E19"/>
  <c r="C20"/>
  <c r="H20"/>
  <c r="H21"/>
  <c r="C22"/>
  <c r="I22"/>
  <c r="E21"/>
  <c r="D6" i="5"/>
  <c r="C50" i="3" s="1"/>
  <c r="D7" i="5"/>
  <c r="C70" i="3" s="1"/>
  <c r="D6" i="4"/>
  <c r="C49" i="3" s="1"/>
  <c r="D7" i="2"/>
  <c r="C68" i="3" s="1"/>
  <c r="D5" i="4"/>
  <c r="C29" i="3" s="1"/>
  <c r="D6" i="6"/>
  <c r="C51" i="3" s="1"/>
  <c r="I9"/>
  <c r="H9"/>
  <c r="G9"/>
  <c r="F9"/>
  <c r="E9"/>
  <c r="D6" i="2"/>
  <c r="C48" i="3" s="1"/>
  <c r="F12"/>
  <c r="E11"/>
  <c r="D5" i="5"/>
  <c r="C30" i="3" s="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F8"/>
  <c r="H8"/>
  <c r="E8"/>
  <c r="G8"/>
  <c r="J81" l="1"/>
  <c r="D9" i="4"/>
  <c r="D80" i="3"/>
  <c r="E7" i="15" s="1"/>
  <c r="J71" i="3"/>
  <c r="J74"/>
  <c r="J72"/>
  <c r="J77"/>
  <c r="D70"/>
  <c r="E7" i="5" s="1"/>
  <c r="J73" i="3"/>
  <c r="D82"/>
  <c r="E7" i="17" s="1"/>
  <c r="D10" i="4"/>
  <c r="C9" i="3" s="1"/>
  <c r="D9" i="6"/>
  <c r="D49" i="3"/>
  <c r="E6" i="4" s="1"/>
  <c r="D10" i="6"/>
  <c r="D11" s="1"/>
  <c r="D51" i="3"/>
  <c r="E6" i="6" s="1"/>
  <c r="D61" i="3"/>
  <c r="E6" i="16" s="1"/>
  <c r="J57" i="3"/>
  <c r="D10" i="2"/>
  <c r="D11" s="1"/>
  <c r="D62" i="3"/>
  <c r="E6" i="17" s="1"/>
  <c r="D58" i="3"/>
  <c r="E6" i="13" s="1"/>
  <c r="J58" i="3"/>
  <c r="D59"/>
  <c r="E6" i="14" s="1"/>
  <c r="J59" i="3"/>
  <c r="J53"/>
  <c r="J51"/>
  <c r="J54"/>
  <c r="J56"/>
  <c r="J61"/>
  <c r="D48"/>
  <c r="E6" i="2" s="1"/>
  <c r="D50" i="3"/>
  <c r="E6" i="5" s="1"/>
  <c r="J50" i="3"/>
  <c r="D60"/>
  <c r="E6" i="15" s="1"/>
  <c r="J62" i="3"/>
  <c r="J52"/>
  <c r="J55"/>
  <c r="D53"/>
  <c r="E6" i="8" s="1"/>
  <c r="D54" i="3"/>
  <c r="E6" i="9" s="1"/>
  <c r="D55" i="3"/>
  <c r="E6" i="10" s="1"/>
  <c r="D56" i="3"/>
  <c r="E6" i="11" s="1"/>
  <c r="D9" i="5"/>
  <c r="D10"/>
  <c r="C10" i="3" s="1"/>
  <c r="D9" i="2"/>
  <c r="D69" i="3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D11" i="4"/>
  <c r="C11" i="3"/>
  <c r="D11" i="5"/>
  <c r="D39" i="3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<sst xmlns="http://schemas.openxmlformats.org/spreadsheetml/2006/main" count="1294" uniqueCount="91">
  <si>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</si>
  <si>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</si>
  <si>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</si>
  <si>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</si>
  <si>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</si>
  <si>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</si>
  <si>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</si>
  <si>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</si>
  <si>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</si>
  <si>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</si>
  <si>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</si>
  <si>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</si>
  <si>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</si>
  <si>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</si>
  <si>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</si>
  <si>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</si>
  <si>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</si>
  <si>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</si>
  <si>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</si>
  <si>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</si>
  <si>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</si>
  <si>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</si>
  <si>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</si>
  <si>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</si>
  <si>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</si>
  <si>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</si>
  <si>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</si>
  <si>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</si>
  <si>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</si>
  <si>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</si>
  <si>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</si>
  <si>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</si>
  <si>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</si>
  <si>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</si>
  <si>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</si>
  <si>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</si>
  <si>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</si>
  <si>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</si>
  <si>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</si>
  <si>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</si>
  <si>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</si>
  <si>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</si>
  <si>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</si>
  <si>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</si>
  <si>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</si>
  <si>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</si>
  <si>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</si>
  <si>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</si>
  <si>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</si>
  <si>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</si>
  <si>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</si>
  <si>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FAI-A</t>
  </si>
  <si>
    <t>Eurosport</t>
  </si>
  <si>
    <t>Popular</t>
  </si>
  <si>
    <t>DIAMOND</t>
  </si>
  <si>
    <t>INVERTED TRIANGLE</t>
  </si>
  <si>
    <t>HOVERING “M”</t>
  </si>
  <si>
    <t>ROLL REVERSAL</t>
  </si>
  <si>
    <t>DOUBLE ROLLING STALL</t>
  </si>
  <si>
    <t>COBRA ROLL WITH HALF ROLLS</t>
  </si>
  <si>
    <t>FLIPPING PULLBACK</t>
  </si>
  <si>
    <t>CUBAN EIGHT</t>
  </si>
  <si>
    <t>PUSH OVER WITH 360º PIROUETTE</t>
  </si>
  <si>
    <t>AUTOROTATION WITH 180º TURN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</si>
  <si>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</si>
  <si>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</si>
  <si>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</si>
  <si>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</si>
  <si>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</si>
  <si>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</si>
  <si>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</si>
  <si>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</si>
  <si>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</si>
  <si>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</si>
  <si>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</si>
  <si>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</si>
  <si>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</si>
  <si>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</si>
  <si>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</si>
  <si>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</si>
  <si>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</si>
  <si>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</si>
  <si>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</si>
  <si>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</si>
  <si>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</si>
  <si>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</si>
  <si>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Kierros:</t>
  </si>
  <si>
    <t>Tero Vartiainen</t>
  </si>
  <si>
    <t>Vesivehmaa SM-2009</t>
  </si>
  <si>
    <t>Esko Lumaja</t>
  </si>
  <si>
    <t>Juha Menna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</si>
</sst>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B12" sqref="B12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58" t="s">
        <v>88</v>
      </c>
    </row>
    <row r="5" spans="1:8">
      <c r="A5" s="1" t="s">
        <v>1</v>
      </c>
      <c r="B5" s="12">
        <v>40040</v>
      </c>
    </row>
    <row r="6" spans="1:8">
      <c r="A6" s="1" t="s">
        <v>45</v>
      </c>
      <c r="B6" t="s">
        <v>52</v>
      </c>
    </row>
    <row r="8" spans="1:8">
      <c r="A8" s="59" t="s">
        <v>3</v>
      </c>
      <c r="B8" s="59"/>
      <c r="D8" s="59" t="s">
        <v>47</v>
      </c>
      <c r="E8" s="59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8" t="s">
        <v>87</v>
      </c>
    </row>
    <row r="11" spans="1:8">
      <c r="A11" s="1" t="s">
        <v>5</v>
      </c>
      <c r="B11" s="58" t="s">
        <v>89</v>
      </c>
    </row>
    <row r="12" spans="1:8">
      <c r="A12" s="1" t="s">
        <v>6</v>
      </c>
      <c r="B12" s="58" t="s">
        <v>90</v>
      </c>
    </row>
    <row r="13" spans="1:8">
      <c r="A13" s="1" t="s">
        <v>7</v>
      </c>
      <c r="B13" s="57"/>
    </row>
    <row r="14" spans="1:8">
      <c r="A14" s="1" t="s">
        <v>8</v>
      </c>
      <c r="B14" s="57"/>
    </row>
    <row r="15" spans="1:8">
      <c r="A15" s="1" t="s">
        <v>9</v>
      </c>
      <c r="B15" s="33"/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t="s">
        <v>51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t="s">
        <v>54</v>
      </c>
      <c r="C30">
        <v>1</v>
      </c>
    </row>
    <row r="31" spans="1:3">
      <c r="A31" s="1" t="s">
        <v>5</v>
      </c>
      <c r="B31" t="s">
        <v>55</v>
      </c>
      <c r="C31">
        <v>1</v>
      </c>
    </row>
    <row r="32" spans="1:3">
      <c r="A32" s="1" t="s">
        <v>6</v>
      </c>
      <c r="B32" t="s">
        <v>56</v>
      </c>
      <c r="C32">
        <v>1</v>
      </c>
    </row>
    <row r="33" spans="1:3">
      <c r="A33" s="1" t="s">
        <v>7</v>
      </c>
      <c r="B33" t="s">
        <v>57</v>
      </c>
      <c r="C33">
        <v>1</v>
      </c>
    </row>
    <row r="34" spans="1:3">
      <c r="A34" s="1" t="s">
        <v>8</v>
      </c>
      <c r="B34" t="s">
        <v>58</v>
      </c>
      <c r="C34">
        <v>1</v>
      </c>
    </row>
    <row r="35" spans="1:3">
      <c r="A35" s="1" t="s">
        <v>9</v>
      </c>
      <c r="B35" t="s">
        <v>59</v>
      </c>
      <c r="C35">
        <v>1</v>
      </c>
    </row>
    <row r="36" spans="1:3">
      <c r="A36" s="1" t="s">
        <v>10</v>
      </c>
      <c r="B36" t="s">
        <v>60</v>
      </c>
      <c r="C36">
        <v>1</v>
      </c>
    </row>
    <row r="37" spans="1:3">
      <c r="A37" s="1" t="s">
        <v>11</v>
      </c>
      <c r="B37" t="s">
        <v>61</v>
      </c>
      <c r="C37">
        <v>1</v>
      </c>
    </row>
    <row r="38" spans="1:3">
      <c r="A38" s="1" t="s">
        <v>12</v>
      </c>
      <c r="B38" t="s">
        <v>62</v>
      </c>
      <c r="C38">
        <v>1</v>
      </c>
    </row>
    <row r="39" spans="1:3">
      <c r="A39" s="1" t="s">
        <v>13</v>
      </c>
      <c r="B39" t="s">
        <v>63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52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68</v>
      </c>
      <c r="C45">
        <v>1</v>
      </c>
    </row>
    <row r="46" spans="1:3">
      <c r="A46" s="1" t="s">
        <v>5</v>
      </c>
      <c r="B46" s="32" t="s">
        <v>69</v>
      </c>
      <c r="C46">
        <v>1</v>
      </c>
    </row>
    <row r="47" spans="1:3">
      <c r="A47" s="1" t="s">
        <v>6</v>
      </c>
      <c r="B47" s="32" t="s">
        <v>70</v>
      </c>
      <c r="C47">
        <v>1</v>
      </c>
    </row>
    <row r="48" spans="1:3">
      <c r="A48" s="1" t="s">
        <v>7</v>
      </c>
      <c r="B48" s="32" t="s">
        <v>71</v>
      </c>
      <c r="C48">
        <v>1</v>
      </c>
    </row>
    <row r="49" spans="1:3">
      <c r="A49" s="1" t="s">
        <v>8</v>
      </c>
      <c r="B49" s="32" t="s">
        <v>72</v>
      </c>
      <c r="C49">
        <v>1</v>
      </c>
    </row>
    <row r="50" spans="1:3">
      <c r="A50" s="1" t="s">
        <v>9</v>
      </c>
      <c r="B50" s="32" t="s">
        <v>73</v>
      </c>
      <c r="C50">
        <v>1</v>
      </c>
    </row>
    <row r="51" spans="1:3">
      <c r="A51" s="1" t="s">
        <v>10</v>
      </c>
      <c r="B51" s="32" t="s">
        <v>74</v>
      </c>
      <c r="C51">
        <v>1</v>
      </c>
    </row>
    <row r="52" spans="1:3">
      <c r="A52" s="1" t="s">
        <v>11</v>
      </c>
      <c r="B52" s="32" t="s">
        <v>75</v>
      </c>
      <c r="C52">
        <v>1</v>
      </c>
    </row>
    <row r="53" spans="1:3">
      <c r="A53" s="1" t="s">
        <v>12</v>
      </c>
      <c r="B53" s="32" t="s">
        <v>76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53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79</v>
      </c>
      <c r="C60">
        <v>1</v>
      </c>
    </row>
    <row r="61" spans="1:3">
      <c r="A61" s="1" t="s">
        <v>5</v>
      </c>
      <c r="B61" s="32" t="s">
        <v>80</v>
      </c>
      <c r="C61">
        <v>1</v>
      </c>
    </row>
    <row r="62" spans="1:3">
      <c r="A62" s="1" t="s">
        <v>6</v>
      </c>
      <c r="B62" s="32" t="s">
        <v>81</v>
      </c>
      <c r="C62">
        <v>1</v>
      </c>
    </row>
    <row r="63" spans="1:3">
      <c r="A63" s="1" t="s">
        <v>7</v>
      </c>
      <c r="B63" s="32" t="s">
        <v>82</v>
      </c>
      <c r="C63">
        <v>1</v>
      </c>
    </row>
    <row r="64" spans="1:3">
      <c r="A64" s="1" t="s">
        <v>8</v>
      </c>
      <c r="B64" s="32" t="s">
        <v>83</v>
      </c>
      <c r="C64">
        <v>1</v>
      </c>
    </row>
    <row r="65" spans="1:3">
      <c r="A65" s="1" t="s">
        <v>9</v>
      </c>
      <c r="B65" s="32" t="s">
        <v>84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64</v>
      </c>
    </row>
    <row r="80" spans="1:3" hidden="1">
      <c r="A80" t="s">
        <v>52</v>
      </c>
    </row>
    <row r="81" spans="1:1" hidden="1">
      <c r="A81" t="s">
        <v>53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J82"/>
  <sheetViews>
    <sheetView workbookViewId="0">
      <selection activeCell="B11" sqref="B11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Vesivehmaa SM-2009</v>
      </c>
      <c r="C4" s="1" t="s">
        <v>1</v>
      </c>
      <c r="D4" s="29">
        <f>Kilpailu!B5</f>
        <v>40040</v>
      </c>
      <c r="E4" s="1" t="s">
        <v>2</v>
      </c>
      <c r="F4" s="60" t="str">
        <f>Kilpailu!B6</f>
        <v>Eurosport</v>
      </c>
      <c r="G4" s="60"/>
      <c r="H4" s="60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67</v>
      </c>
      <c r="C6" s="23"/>
      <c r="D6" s="23"/>
      <c r="E6" s="23"/>
      <c r="F6" s="23"/>
      <c r="G6" s="23"/>
      <c r="H6" s="23"/>
      <c r="I6" s="23"/>
      <c r="J6" s="24" t="s">
        <v>77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Tero Vartiainen</v>
      </c>
      <c r="C8" s="23">
        <f>SUM(C28,C48,C68)-'1'!D10</f>
        <v>329</v>
      </c>
      <c r="D8" s="25">
        <f>SUM(D28,D48,D68)-'1'!E10</f>
        <v>2000</v>
      </c>
      <c r="E8" s="23">
        <f>SUM(E28,E48,E68)</f>
        <v>118</v>
      </c>
      <c r="F8" s="23">
        <f>SUM(F28,F48,F68)</f>
        <v>104</v>
      </c>
      <c r="G8" s="23">
        <f>SUM(G28,G48,G68)</f>
        <v>119.5</v>
      </c>
      <c r="H8" s="23">
        <f>SUM(H28,H48,H68)</f>
        <v>0</v>
      </c>
      <c r="I8" s="23">
        <f>SUM(I28,I48,I68)</f>
        <v>190</v>
      </c>
      <c r="J8" s="25">
        <f>LARGE(D$8:D$22,1)-D8</f>
        <v>0</v>
      </c>
    </row>
    <row r="9" spans="1:10">
      <c r="A9" s="24" t="s">
        <v>5</v>
      </c>
      <c r="B9" s="23" t="str">
        <f>Kilpailu!B$11</f>
        <v>Esko Lumaja</v>
      </c>
      <c r="C9" s="23">
        <f>SUM(C29,C49,C69)-'2'!D10</f>
        <v>279</v>
      </c>
      <c r="D9" s="25">
        <f>SUM(D29,D49,D69)-'2'!E10</f>
        <v>1769.2407917815083</v>
      </c>
      <c r="E9" s="23">
        <f t="shared" ref="E9:I22" si="0">SUM(E29,E49,E69)</f>
        <v>100.5</v>
      </c>
      <c r="F9" s="23">
        <f t="shared" si="0"/>
        <v>89.5</v>
      </c>
      <c r="G9" s="23">
        <f t="shared" si="0"/>
        <v>88.5</v>
      </c>
      <c r="H9" s="23">
        <f t="shared" si="0"/>
        <v>0</v>
      </c>
      <c r="I9" s="23">
        <f t="shared" si="0"/>
        <v>190</v>
      </c>
      <c r="J9" s="25">
        <f t="shared" ref="J9:J22" si="1">LARGE(D$8:D$22,1)-D9</f>
        <v>230.75920821849172</v>
      </c>
    </row>
    <row r="10" spans="1:10">
      <c r="A10" s="24" t="s">
        <v>6</v>
      </c>
      <c r="B10" s="23" t="str">
        <f>Kilpailu!B$12</f>
        <v>Juha Menna</v>
      </c>
      <c r="C10" s="23">
        <f>SUM(C30,C50,C70)-'3'!D10</f>
        <v>218.5</v>
      </c>
      <c r="D10" s="25">
        <f>SUM(D30,D50,D70)-'3'!E10</f>
        <v>1370.8072893740646</v>
      </c>
      <c r="E10" s="23">
        <f t="shared" si="0"/>
        <v>74</v>
      </c>
      <c r="F10" s="23">
        <f t="shared" si="0"/>
        <v>57</v>
      </c>
      <c r="G10" s="23">
        <f t="shared" si="0"/>
        <v>87.5</v>
      </c>
      <c r="H10" s="23">
        <f t="shared" si="0"/>
        <v>0</v>
      </c>
      <c r="I10" s="23">
        <f t="shared" si="0"/>
        <v>190</v>
      </c>
      <c r="J10" s="25">
        <f t="shared" si="1"/>
        <v>629.19271062593543</v>
      </c>
    </row>
    <row r="11" spans="1:10">
      <c r="A11" s="24" t="s">
        <v>7</v>
      </c>
      <c r="B11" s="23">
        <f>Kilpailu!B$13</f>
        <v>0</v>
      </c>
      <c r="C11" s="23">
        <f>SUM(C31,C51,C71)-'4'!D10</f>
        <v>0</v>
      </c>
      <c r="D11" s="25">
        <f>SUM(D31,D51,D71)-'4'!E10</f>
        <v>0</v>
      </c>
      <c r="E11" s="23">
        <f t="shared" si="0"/>
        <v>0</v>
      </c>
      <c r="F11" s="23">
        <f t="shared" si="0"/>
        <v>0</v>
      </c>
      <c r="G11" s="23">
        <f t="shared" si="0"/>
        <v>0</v>
      </c>
      <c r="H11" s="23">
        <f t="shared" si="0"/>
        <v>0</v>
      </c>
      <c r="I11" s="23">
        <f t="shared" si="0"/>
        <v>180</v>
      </c>
      <c r="J11" s="25">
        <f t="shared" si="1"/>
        <v>2000</v>
      </c>
    </row>
    <row r="12" spans="1:10">
      <c r="A12" s="24" t="s">
        <v>8</v>
      </c>
      <c r="B12" s="23">
        <f>Kilpailu!B$14</f>
        <v>0</v>
      </c>
      <c r="C12" s="23">
        <f>SUM(C32,C52,C72)-'5'!D10</f>
        <v>0</v>
      </c>
      <c r="D12" s="25">
        <f>SUM(D32,D52,D72)-'5'!E10</f>
        <v>0</v>
      </c>
      <c r="E12" s="23">
        <f t="shared" si="0"/>
        <v>0</v>
      </c>
      <c r="F12" s="23">
        <f t="shared" si="0"/>
        <v>0</v>
      </c>
      <c r="G12" s="23">
        <f t="shared" si="0"/>
        <v>0</v>
      </c>
      <c r="H12" s="23">
        <f t="shared" si="0"/>
        <v>0</v>
      </c>
      <c r="I12" s="23">
        <f t="shared" si="0"/>
        <v>180</v>
      </c>
      <c r="J12" s="25">
        <f t="shared" si="1"/>
        <v>2000</v>
      </c>
    </row>
    <row r="13" spans="1:10">
      <c r="A13" s="24" t="s">
        <v>9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78</v>
      </c>
    </row>
    <row r="27" spans="1:10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>
      <c r="A28" s="5" t="s">
        <v>4</v>
      </c>
      <c r="B28" s="6" t="str">
        <f>Kilpailu!B$10</f>
        <v>Tero Vartiainen</v>
      </c>
      <c r="C28" s="6">
        <f>'1'!D$5</f>
        <v>153.5</v>
      </c>
      <c r="D28" s="20">
        <f>C28/LARGE(C$28:C$42,1)*1000</f>
        <v>1000</v>
      </c>
      <c r="E28" s="6">
        <f>'1'!C$26</f>
        <v>53.5</v>
      </c>
      <c r="F28" s="6">
        <f>'1'!D$26</f>
        <v>43.5</v>
      </c>
      <c r="G28" s="6">
        <f>'1'!E$26</f>
        <v>56.5</v>
      </c>
      <c r="H28" s="6">
        <f>'1'!F$26</f>
        <v>0</v>
      </c>
      <c r="I28" s="6">
        <f>'1'!G$26</f>
        <v>90</v>
      </c>
      <c r="J28" s="6">
        <f>LARGE(C$28:C$42,1)-C28</f>
        <v>0</v>
      </c>
    </row>
    <row r="29" spans="1:10">
      <c r="A29" s="5" t="s">
        <v>5</v>
      </c>
      <c r="B29" s="6" t="str">
        <f>Kilpailu!B$11</f>
        <v>Esko Lumaja</v>
      </c>
      <c r="C29" s="6">
        <f>'2'!D$5</f>
        <v>145</v>
      </c>
      <c r="D29" s="20">
        <f t="shared" ref="D29:D42" si="4">C29/LARGE(C$28:C$42,1)*1000</f>
        <v>944.62540716612375</v>
      </c>
      <c r="E29" s="6">
        <f>'2'!C$26</f>
        <v>54.5</v>
      </c>
      <c r="F29" s="6">
        <f>'2'!D$26</f>
        <v>49.5</v>
      </c>
      <c r="G29" s="6">
        <f>'2'!E$26</f>
        <v>41</v>
      </c>
      <c r="H29" s="6">
        <f>'2'!F$26</f>
        <v>0</v>
      </c>
      <c r="I29" s="6">
        <f>'2'!G$26</f>
        <v>90</v>
      </c>
      <c r="J29" s="6">
        <f t="shared" ref="J29:J42" si="5">LARGE(C$28:C$42,1)-C29</f>
        <v>8.5</v>
      </c>
    </row>
    <row r="30" spans="1:10">
      <c r="A30" s="5" t="s">
        <v>6</v>
      </c>
      <c r="B30" s="6" t="str">
        <f>Kilpailu!B$12</f>
        <v>Juha Menna</v>
      </c>
      <c r="C30" s="6">
        <f>'3'!D$5</f>
        <v>115</v>
      </c>
      <c r="D30" s="20">
        <f t="shared" si="4"/>
        <v>749.18566775244301</v>
      </c>
      <c r="E30" s="6">
        <f>'3'!C$26</f>
        <v>36.5</v>
      </c>
      <c r="F30" s="6">
        <f>'3'!D$26</f>
        <v>30</v>
      </c>
      <c r="G30" s="6">
        <f>'3'!E$26</f>
        <v>48.5</v>
      </c>
      <c r="H30" s="6">
        <f>'3'!F$26</f>
        <v>0</v>
      </c>
      <c r="I30" s="6">
        <f>'3'!G$26</f>
        <v>90</v>
      </c>
      <c r="J30" s="6">
        <f t="shared" si="5"/>
        <v>38.5</v>
      </c>
    </row>
    <row r="31" spans="1:10">
      <c r="A31" s="5" t="s">
        <v>7</v>
      </c>
      <c r="B31" s="6">
        <f>Kilpailu!B$13</f>
        <v>0</v>
      </c>
      <c r="C31" s="6">
        <f>'4'!D$5</f>
        <v>0</v>
      </c>
      <c r="D31" s="20">
        <f t="shared" si="4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90</v>
      </c>
      <c r="J31" s="6">
        <f t="shared" si="5"/>
        <v>153.5</v>
      </c>
    </row>
    <row r="32" spans="1:10">
      <c r="A32" s="5" t="s">
        <v>8</v>
      </c>
      <c r="B32" s="6">
        <f>Kilpailu!B$14</f>
        <v>0</v>
      </c>
      <c r="C32" s="6">
        <f>'5'!D$5</f>
        <v>0</v>
      </c>
      <c r="D32" s="20">
        <f t="shared" si="4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90</v>
      </c>
      <c r="J32" s="6">
        <f t="shared" si="5"/>
        <v>153.5</v>
      </c>
    </row>
    <row r="33" spans="1:10">
      <c r="A33" s="5" t="s">
        <v>9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153.5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153.5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153.5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153.5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153.5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153.5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153.5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153.5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153.5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153.5</v>
      </c>
    </row>
    <row r="46" spans="1:10">
      <c r="A46" s="17"/>
      <c r="B46" s="18" t="s">
        <v>65</v>
      </c>
      <c r="C46" s="17"/>
      <c r="D46" s="17"/>
      <c r="E46" s="17"/>
      <c r="F46" s="17"/>
      <c r="G46" s="17"/>
      <c r="H46" s="17"/>
      <c r="I46" s="17"/>
      <c r="J46" s="5" t="s">
        <v>78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Tero Vartiainen</v>
      </c>
      <c r="C48" s="17">
        <f>'1'!D$6</f>
        <v>166.5</v>
      </c>
      <c r="D48" s="21">
        <f>C48/LARGE(C$48:C$62,1)*1000</f>
        <v>1000</v>
      </c>
      <c r="E48" s="17">
        <f>'1'!C$42</f>
        <v>56.5</v>
      </c>
      <c r="F48" s="17">
        <f>'1'!D$42</f>
        <v>54</v>
      </c>
      <c r="G48" s="17">
        <f>'1'!E$42</f>
        <v>56</v>
      </c>
      <c r="H48" s="17">
        <f>'1'!F$42</f>
        <v>0</v>
      </c>
      <c r="I48" s="17">
        <f>'1'!G$42</f>
        <v>90</v>
      </c>
      <c r="J48" s="17">
        <f>LARGE(C$48:C$62,1)-C48</f>
        <v>0</v>
      </c>
    </row>
    <row r="49" spans="1:10">
      <c r="A49" s="18" t="s">
        <v>5</v>
      </c>
      <c r="B49" s="17" t="str">
        <f>Kilpailu!B$11</f>
        <v>Esko Lumaja</v>
      </c>
      <c r="C49" s="17">
        <f>'2'!D$6</f>
        <v>122.5</v>
      </c>
      <c r="D49" s="21">
        <f t="shared" ref="D49:D62" si="6">C49/LARGE(C$48:C$62,1)*1000</f>
        <v>735.73573573573572</v>
      </c>
      <c r="E49" s="17">
        <f>'2'!C$42</f>
        <v>42.5</v>
      </c>
      <c r="F49" s="17">
        <f>'2'!D$42</f>
        <v>36.5</v>
      </c>
      <c r="G49" s="17">
        <f>'2'!E$42</f>
        <v>43.5</v>
      </c>
      <c r="H49" s="17">
        <f>'2'!F$42</f>
        <v>0</v>
      </c>
      <c r="I49" s="17">
        <f>'2'!G$42</f>
        <v>90</v>
      </c>
      <c r="J49" s="17">
        <f t="shared" ref="J49:J62" si="7">LARGE(C$48:C$62,1)-C49</f>
        <v>44</v>
      </c>
    </row>
    <row r="50" spans="1:10">
      <c r="A50" s="18" t="s">
        <v>6</v>
      </c>
      <c r="B50" s="17" t="str">
        <f>Kilpailu!B$12</f>
        <v>Juha Menna</v>
      </c>
      <c r="C50" s="17">
        <f>'3'!D$6</f>
        <v>103.5</v>
      </c>
      <c r="D50" s="21">
        <f t="shared" si="6"/>
        <v>621.62162162162156</v>
      </c>
      <c r="E50" s="17">
        <f>'3'!C$42</f>
        <v>37.5</v>
      </c>
      <c r="F50" s="17">
        <f>'3'!D$42</f>
        <v>27</v>
      </c>
      <c r="G50" s="17">
        <f>'3'!E$42</f>
        <v>39</v>
      </c>
      <c r="H50" s="17">
        <f>'3'!F$42</f>
        <v>0</v>
      </c>
      <c r="I50" s="17">
        <f>'3'!G$42</f>
        <v>90</v>
      </c>
      <c r="J50" s="17">
        <f t="shared" si="7"/>
        <v>63</v>
      </c>
    </row>
    <row r="51" spans="1:10">
      <c r="A51" s="18" t="s">
        <v>7</v>
      </c>
      <c r="B51" s="17">
        <f>Kilpailu!B$13</f>
        <v>0</v>
      </c>
      <c r="C51" s="17">
        <f>'4'!D$6</f>
        <v>0</v>
      </c>
      <c r="D51" s="21">
        <f t="shared" si="6"/>
        <v>0</v>
      </c>
      <c r="E51" s="17">
        <f>'4'!C$42</f>
        <v>0</v>
      </c>
      <c r="F51" s="17">
        <f>'4'!D$42</f>
        <v>0</v>
      </c>
      <c r="G51" s="17">
        <f>'4'!E$42</f>
        <v>0</v>
      </c>
      <c r="H51" s="17">
        <f>'4'!F$42</f>
        <v>0</v>
      </c>
      <c r="I51" s="17">
        <f>'4'!G$42</f>
        <v>90</v>
      </c>
      <c r="J51" s="17">
        <f t="shared" si="7"/>
        <v>166.5</v>
      </c>
    </row>
    <row r="52" spans="1:10">
      <c r="A52" s="18" t="s">
        <v>8</v>
      </c>
      <c r="B52" s="17">
        <f>Kilpailu!B$14</f>
        <v>0</v>
      </c>
      <c r="C52" s="17">
        <f>'5'!D$6</f>
        <v>0</v>
      </c>
      <c r="D52" s="21">
        <f t="shared" si="6"/>
        <v>0</v>
      </c>
      <c r="E52" s="17">
        <f>'5'!C$42</f>
        <v>0</v>
      </c>
      <c r="F52" s="17">
        <f>'5'!D$42</f>
        <v>0</v>
      </c>
      <c r="G52" s="17">
        <f>'5'!E$42</f>
        <v>0</v>
      </c>
      <c r="H52" s="17">
        <f>'5'!F$42</f>
        <v>0</v>
      </c>
      <c r="I52" s="17">
        <f>'5'!G$42</f>
        <v>90</v>
      </c>
      <c r="J52" s="17">
        <f t="shared" si="7"/>
        <v>166.5</v>
      </c>
    </row>
    <row r="53" spans="1:10">
      <c r="A53" s="18" t="s">
        <v>9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166.5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166.5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166.5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166.5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166.5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166.5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166.5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166.5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166.5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166.5</v>
      </c>
    </row>
    <row r="66" spans="1:10">
      <c r="A66" s="11"/>
      <c r="B66" s="10" t="s">
        <v>66</v>
      </c>
      <c r="C66" s="11"/>
      <c r="D66" s="11"/>
      <c r="E66" s="11"/>
      <c r="F66" s="11"/>
      <c r="G66" s="11"/>
      <c r="H66" s="11"/>
      <c r="I66" s="11"/>
      <c r="J66" s="5" t="s">
        <v>78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Tero Vartiainen</v>
      </c>
      <c r="C68" s="11">
        <f>'1'!D$7</f>
        <v>162.5</v>
      </c>
      <c r="D68" s="22">
        <f>IF(LARGE(C$68:C$82,1)*1000=0,0,C68/LARGE(C$68:C$82,1)*1000)</f>
        <v>1000</v>
      </c>
      <c r="E68" s="11">
        <f>'1'!C$48</f>
        <v>8</v>
      </c>
      <c r="F68" s="11">
        <f>'1'!D$48</f>
        <v>6.5</v>
      </c>
      <c r="G68" s="11">
        <f>'1'!E$48</f>
        <v>7</v>
      </c>
      <c r="H68" s="11">
        <f>'1'!F$48</f>
        <v>0</v>
      </c>
      <c r="I68" s="11">
        <f>'1'!G$48</f>
        <v>10</v>
      </c>
      <c r="J68" s="11">
        <f>LARGE(C$68:C$82,1)-C68</f>
        <v>0</v>
      </c>
    </row>
    <row r="69" spans="1:10">
      <c r="A69" s="10" t="s">
        <v>5</v>
      </c>
      <c r="B69" s="11" t="str">
        <f>Kilpailu!B$11</f>
        <v>Esko Lumaja</v>
      </c>
      <c r="C69" s="11">
        <f>'2'!D$7</f>
        <v>134</v>
      </c>
      <c r="D69" s="22">
        <f t="shared" ref="D69:D82" si="8">IF(LARGE(C$68:C$82,1)*1000=0,0,C69/LARGE(C$68:C$82,1)*1000)</f>
        <v>824.61538461538464</v>
      </c>
      <c r="E69" s="11">
        <f>'2'!C$49</f>
        <v>3.5</v>
      </c>
      <c r="F69" s="11">
        <f>'2'!D$49</f>
        <v>3.5</v>
      </c>
      <c r="G69" s="11">
        <f>'2'!E$49</f>
        <v>4</v>
      </c>
      <c r="H69" s="11">
        <f>'2'!F$49</f>
        <v>0</v>
      </c>
      <c r="I69" s="11">
        <f>'2'!G$49</f>
        <v>10</v>
      </c>
      <c r="J69" s="11">
        <f t="shared" ref="J69:J82" si="9">LARGE(C$68:C$82,1)-C69</f>
        <v>28.5</v>
      </c>
    </row>
    <row r="70" spans="1:10">
      <c r="A70" s="10" t="s">
        <v>6</v>
      </c>
      <c r="B70" s="11" t="str">
        <f>Kilpailu!B$12</f>
        <v>Juha Menna</v>
      </c>
      <c r="C70" s="11">
        <f>'3'!D$7</f>
        <v>0</v>
      </c>
      <c r="D70" s="22">
        <f t="shared" si="8"/>
        <v>0</v>
      </c>
      <c r="E70" s="11">
        <f>'3'!C$50</f>
        <v>0</v>
      </c>
      <c r="F70" s="11">
        <f>'3'!D$50</f>
        <v>0</v>
      </c>
      <c r="G70" s="11">
        <f>'3'!E$50</f>
        <v>0</v>
      </c>
      <c r="H70" s="11">
        <f>'3'!F$50</f>
        <v>0</v>
      </c>
      <c r="I70" s="11">
        <f>'3'!G$50</f>
        <v>10</v>
      </c>
      <c r="J70" s="11">
        <f t="shared" si="9"/>
        <v>162.5</v>
      </c>
    </row>
    <row r="71" spans="1:10">
      <c r="A71" s="10" t="s">
        <v>7</v>
      </c>
      <c r="B71" s="11">
        <f>Kilpailu!B$13</f>
        <v>0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0</v>
      </c>
      <c r="J71" s="11">
        <f t="shared" si="9"/>
        <v>162.5</v>
      </c>
    </row>
    <row r="72" spans="1:10">
      <c r="A72" s="10" t="s">
        <v>8</v>
      </c>
      <c r="B72" s="11">
        <f>Kilpailu!B$14</f>
        <v>0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0</v>
      </c>
      <c r="J72" s="11">
        <f t="shared" si="9"/>
        <v>162.5</v>
      </c>
    </row>
    <row r="73" spans="1:10">
      <c r="A73" s="10" t="s">
        <v>9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162.5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162.5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162.5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162.5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162.5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162.5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162.5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162.5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162.5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162.5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34" workbookViewId="0">
      <selection activeCell="F55" sqref="F5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Tero Vartiainen</v>
      </c>
      <c r="C5" s="1" t="s">
        <v>20</v>
      </c>
      <c r="D5">
        <f>SUM(H15:H25)</f>
        <v>153.5</v>
      </c>
      <c r="E5" s="26">
        <f>Tulokset!D28</f>
        <v>1000</v>
      </c>
    </row>
    <row r="6" spans="1:8">
      <c r="C6" s="1" t="s">
        <v>22</v>
      </c>
      <c r="D6">
        <f>SUM(C42:G42)-LARGE(C42:G42,1)-SMALL(C42:G42,1)</f>
        <v>166.5</v>
      </c>
      <c r="E6" s="26">
        <f>Tulokset!D48</f>
        <v>1000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162.5</v>
      </c>
      <c r="E7" s="26">
        <f>Tulokset!D68</f>
        <v>1000</v>
      </c>
    </row>
    <row r="8" spans="1:8">
      <c r="A8" s="1" t="s">
        <v>1</v>
      </c>
      <c r="B8" s="12">
        <f>Kilpailu!B5</f>
        <v>40040</v>
      </c>
      <c r="E8" s="26"/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482.5</v>
      </c>
      <c r="E9" s="27">
        <f>SUM(E5:E7)</f>
        <v>3000</v>
      </c>
    </row>
    <row r="10" spans="1:8">
      <c r="C10" s="1" t="s">
        <v>26</v>
      </c>
      <c r="D10" s="3">
        <f>SMALL(D5:D7,1)</f>
        <v>153.5</v>
      </c>
      <c r="E10" s="28">
        <f>SMALL(E5:E7,1)</f>
        <v>1000</v>
      </c>
    </row>
    <row r="11" spans="1:8">
      <c r="C11" s="1" t="s">
        <v>27</v>
      </c>
      <c r="D11">
        <f>SUM(D5:D7)-D10</f>
        <v>329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Timantti</v>
      </c>
      <c r="C15" s="6">
        <v>7</v>
      </c>
      <c r="D15" s="6">
        <v>6</v>
      </c>
      <c r="E15" s="6">
        <v>6.5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19.5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Suora leijutus kahdella 180 piruet.</v>
      </c>
      <c r="C16" s="6">
        <v>7</v>
      </c>
      <c r="D16" s="6">
        <v>5.5</v>
      </c>
      <c r="E16" s="6">
        <v>6.5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19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Pystykolmio 360 piruetilla</v>
      </c>
      <c r="C17" s="6">
        <v>5</v>
      </c>
      <c r="D17" s="6">
        <v>4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Vaakakierre</v>
      </c>
      <c r="C18" s="6">
        <v>5</v>
      </c>
      <c r="D18" s="6">
        <v>4.5</v>
      </c>
      <c r="E18" s="6">
        <v>5.5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15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Tuplasilmukat</v>
      </c>
      <c r="C19" s="6">
        <v>7</v>
      </c>
      <c r="D19" s="6">
        <v>5.5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19.5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Pystykäännökset</v>
      </c>
      <c r="C20" s="6">
        <v>5.5</v>
      </c>
      <c r="D20" s="6">
        <v>4.5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Pushover</v>
      </c>
      <c r="C21" s="6">
        <v>5</v>
      </c>
      <c r="D21" s="6">
        <v>3.5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14.5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Puolikas cuubalainen kahdeksikko</v>
      </c>
      <c r="C22" s="6">
        <v>7.5</v>
      </c>
      <c r="D22" s="6">
        <v>6.5</v>
      </c>
      <c r="E22" s="6">
        <v>6.5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20.5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Suora autorotaation 45 ast. Kulm.</v>
      </c>
      <c r="C23" s="6">
        <v>4.5</v>
      </c>
      <c r="D23" s="6">
        <v>3.5</v>
      </c>
      <c r="E23" s="6">
        <v>5.5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13.5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/>
      <c r="G24" s="6">
        <v>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53.5</v>
      </c>
      <c r="D26" s="6">
        <f>SUM(D15:D25)</f>
        <v>43.5</v>
      </c>
      <c r="E26" s="6">
        <f>SUM(E15:E25)</f>
        <v>56.5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Timantti</v>
      </c>
      <c r="C31" s="9">
        <v>7</v>
      </c>
      <c r="D31" s="9">
        <v>6.5</v>
      </c>
      <c r="E31" s="9">
        <v>6</v>
      </c>
      <c r="F31" s="9">
        <v>0</v>
      </c>
      <c r="G31" s="9">
        <v>10</v>
      </c>
      <c r="H31" s="9">
        <f>SUM(C31:G31)</f>
        <v>29.5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Suora leijutus kahdella 180 piruet.</v>
      </c>
      <c r="C32" s="9">
        <v>7.5</v>
      </c>
      <c r="D32" s="9">
        <v>8</v>
      </c>
      <c r="E32" s="9">
        <v>7</v>
      </c>
      <c r="F32" s="9">
        <v>0</v>
      </c>
      <c r="G32" s="9">
        <v>10</v>
      </c>
      <c r="H32" s="9">
        <f t="shared" ref="H32:H41" si="0">SUM(C32:G32)</f>
        <v>32.5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Pystykolmio 360 piruetilla</v>
      </c>
      <c r="C33" s="9">
        <v>6.5</v>
      </c>
      <c r="D33" s="9">
        <v>6.5</v>
      </c>
      <c r="E33" s="9">
        <v>6.5</v>
      </c>
      <c r="F33" s="9">
        <v>0</v>
      </c>
      <c r="G33" s="9">
        <v>10</v>
      </c>
      <c r="H33" s="9">
        <f t="shared" si="0"/>
        <v>29.5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Vaakakierre</v>
      </c>
      <c r="C34" s="9">
        <v>5.5</v>
      </c>
      <c r="D34" s="9">
        <v>4.5</v>
      </c>
      <c r="E34" s="9">
        <v>5.5</v>
      </c>
      <c r="F34" s="9">
        <v>0</v>
      </c>
      <c r="G34" s="9">
        <v>10</v>
      </c>
      <c r="H34" s="9">
        <f t="shared" si="0"/>
        <v>25.5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Tuplasilmukat</v>
      </c>
      <c r="C35" s="9">
        <v>5.5</v>
      </c>
      <c r="D35" s="9">
        <v>6</v>
      </c>
      <c r="E35" s="9">
        <v>6.5</v>
      </c>
      <c r="F35" s="9">
        <v>0</v>
      </c>
      <c r="G35" s="9">
        <v>10</v>
      </c>
      <c r="H35" s="9">
        <f t="shared" si="0"/>
        <v>28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Pystykäännökset</v>
      </c>
      <c r="C36" s="9">
        <v>6.5</v>
      </c>
      <c r="D36" s="9">
        <v>6.5</v>
      </c>
      <c r="E36" s="9">
        <v>6</v>
      </c>
      <c r="F36" s="9">
        <v>0</v>
      </c>
      <c r="G36" s="9">
        <v>10</v>
      </c>
      <c r="H36" s="9">
        <f t="shared" si="0"/>
        <v>29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Pushover</v>
      </c>
      <c r="C37" s="9">
        <v>7</v>
      </c>
      <c r="D37" s="9">
        <v>5.5</v>
      </c>
      <c r="E37" s="9">
        <v>6</v>
      </c>
      <c r="F37" s="9">
        <v>0</v>
      </c>
      <c r="G37" s="9">
        <v>10</v>
      </c>
      <c r="H37" s="9">
        <f t="shared" si="0"/>
        <v>28.5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Puolikas cuubalainen kahdeksikko</v>
      </c>
      <c r="C38" s="9">
        <v>6.5</v>
      </c>
      <c r="D38" s="9">
        <v>6</v>
      </c>
      <c r="E38" s="9">
        <v>6.5</v>
      </c>
      <c r="F38" s="9">
        <v>0</v>
      </c>
      <c r="G38" s="9">
        <v>10</v>
      </c>
      <c r="H38" s="9">
        <f t="shared" si="0"/>
        <v>29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Suora autorotaation 45 ast. Kulm.</v>
      </c>
      <c r="C39" s="9">
        <v>4.5</v>
      </c>
      <c r="D39" s="9">
        <v>4.5</v>
      </c>
      <c r="E39" s="9">
        <v>6</v>
      </c>
      <c r="F39" s="9">
        <v>0</v>
      </c>
      <c r="G39" s="9">
        <v>10</v>
      </c>
      <c r="H39" s="9">
        <f t="shared" si="0"/>
        <v>25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 xml:space="preserve"> </v>
      </c>
      <c r="C40" s="9"/>
      <c r="D40" s="9"/>
      <c r="E40" s="9"/>
      <c r="F40" s="9"/>
      <c r="G40" s="9"/>
      <c r="H40" s="9">
        <f t="shared" si="0"/>
        <v>0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56.5</v>
      </c>
      <c r="D42" s="9">
        <f>SUM(D31:D41)</f>
        <v>54</v>
      </c>
      <c r="E42" s="9">
        <f>SUM(E31:E41)</f>
        <v>56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Timantti</v>
      </c>
      <c r="C47" s="11">
        <v>6.5</v>
      </c>
      <c r="D47" s="11">
        <v>5.5</v>
      </c>
      <c r="E47" s="11">
        <v>6</v>
      </c>
      <c r="F47" s="11">
        <v>0</v>
      </c>
      <c r="G47" s="11">
        <v>10</v>
      </c>
      <c r="H47" s="11">
        <f>SUM(C47:G47)</f>
        <v>28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Suora leijutus kahdella 180 piruet.</v>
      </c>
      <c r="C48" s="11">
        <v>8</v>
      </c>
      <c r="D48" s="11">
        <v>6.5</v>
      </c>
      <c r="E48" s="11">
        <v>7</v>
      </c>
      <c r="F48" s="11">
        <v>0</v>
      </c>
      <c r="G48" s="11">
        <v>10</v>
      </c>
      <c r="H48" s="11">
        <f t="shared" ref="H48:H57" si="1">SUM(C48:G48)</f>
        <v>31.5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Pystykolmio 360 piruetilla</v>
      </c>
      <c r="C49" s="11">
        <v>5</v>
      </c>
      <c r="D49" s="11">
        <v>5</v>
      </c>
      <c r="E49" s="11">
        <v>6</v>
      </c>
      <c r="F49" s="11">
        <v>0</v>
      </c>
      <c r="G49" s="11">
        <v>10</v>
      </c>
      <c r="H49" s="11">
        <f t="shared" si="1"/>
        <v>26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Vaakakierre</v>
      </c>
      <c r="C50" s="11">
        <v>6.5</v>
      </c>
      <c r="D50" s="11">
        <v>4.5</v>
      </c>
      <c r="E50" s="11">
        <v>7</v>
      </c>
      <c r="F50" s="11">
        <v>0</v>
      </c>
      <c r="G50" s="11">
        <v>10</v>
      </c>
      <c r="H50" s="11">
        <f t="shared" si="1"/>
        <v>28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Tuplasilmukat</v>
      </c>
      <c r="C51" s="11">
        <v>7</v>
      </c>
      <c r="D51" s="11">
        <v>4.5</v>
      </c>
      <c r="E51" s="11">
        <v>7.5</v>
      </c>
      <c r="F51" s="11">
        <v>0</v>
      </c>
      <c r="G51" s="11">
        <v>10</v>
      </c>
      <c r="H51" s="11">
        <f t="shared" si="1"/>
        <v>29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Pystykäännökset</v>
      </c>
      <c r="C52" s="11">
        <v>6.5</v>
      </c>
      <c r="D52" s="11">
        <v>5.5</v>
      </c>
      <c r="E52" s="11">
        <v>6.5</v>
      </c>
      <c r="F52" s="11">
        <v>0</v>
      </c>
      <c r="G52" s="11">
        <v>10</v>
      </c>
      <c r="H52" s="11">
        <f t="shared" si="1"/>
        <v>28.5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Pushover</v>
      </c>
      <c r="C53" s="11">
        <v>6.5</v>
      </c>
      <c r="D53" s="11">
        <v>5.5</v>
      </c>
      <c r="E53" s="11">
        <v>7</v>
      </c>
      <c r="F53" s="11">
        <v>0</v>
      </c>
      <c r="G53" s="11">
        <v>10</v>
      </c>
      <c r="H53" s="11">
        <f t="shared" si="1"/>
        <v>29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Puolikas cuubalainen kahdeksikko</v>
      </c>
      <c r="C54" s="11">
        <v>7</v>
      </c>
      <c r="D54" s="11">
        <v>6.5</v>
      </c>
      <c r="E54" s="11">
        <v>6</v>
      </c>
      <c r="F54" s="11">
        <v>0</v>
      </c>
      <c r="G54" s="11">
        <v>10</v>
      </c>
      <c r="H54" s="11">
        <f t="shared" si="1"/>
        <v>29.5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Suora autorotaation 45 ast. Kulm.</v>
      </c>
      <c r="C55" s="11">
        <v>4</v>
      </c>
      <c r="D55" s="11">
        <v>3.5</v>
      </c>
      <c r="E55" s="11">
        <v>5.5</v>
      </c>
      <c r="F55" s="11">
        <v>0</v>
      </c>
      <c r="G55" s="11">
        <v>10</v>
      </c>
      <c r="H55" s="11">
        <f t="shared" si="1"/>
        <v>23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 xml:space="preserve"> </v>
      </c>
      <c r="C56" s="11"/>
      <c r="D56" s="11"/>
      <c r="E56" s="11"/>
      <c r="F56" s="11"/>
      <c r="G56" s="11"/>
      <c r="H56" s="11">
        <f t="shared" si="1"/>
        <v>0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57</v>
      </c>
      <c r="D58" s="11">
        <f>SUM(D47:D57)</f>
        <v>47</v>
      </c>
      <c r="E58" s="11">
        <f>SUM(E47:E57)</f>
        <v>58.5</v>
      </c>
      <c r="F58" s="11">
        <f>SUM(F47:F57)</f>
        <v>0</v>
      </c>
      <c r="G58" s="11">
        <f>SUM(G47:G57)</f>
        <v>90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abSelected="1" topLeftCell="A35" workbookViewId="0">
      <selection activeCell="E56" sqref="E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Esko Lumaja</v>
      </c>
      <c r="C5" s="1" t="s">
        <v>20</v>
      </c>
      <c r="D5">
        <f>SUM(C26:G26)-LARGE(C26:G26,1)-SMALL(C26:G26,1)</f>
        <v>145</v>
      </c>
      <c r="E5" s="26">
        <f>Tulokset!D29</f>
        <v>944.62540716612375</v>
      </c>
    </row>
    <row r="6" spans="1:8">
      <c r="C6" s="1" t="s">
        <v>22</v>
      </c>
      <c r="D6">
        <f>SUM(C42:G42)-LARGE(C42:G42,1)-SMALL(C42:G42,1)</f>
        <v>122.5</v>
      </c>
      <c r="E6" s="26">
        <f>Tulokset!D49</f>
        <v>735.73573573573572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134</v>
      </c>
      <c r="E7" s="26">
        <f>Tulokset!D69</f>
        <v>824.61538461538464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401.5</v>
      </c>
      <c r="E9" s="27">
        <f>SUM(E5:E7)</f>
        <v>2504.976527517244</v>
      </c>
    </row>
    <row r="10" spans="1:8">
      <c r="C10" s="1" t="s">
        <v>26</v>
      </c>
      <c r="D10" s="3">
        <f>SMALL(D5:D7,1)</f>
        <v>122.5</v>
      </c>
      <c r="E10" s="28">
        <f>SMALL(E5:E7,1)</f>
        <v>735.73573573573572</v>
      </c>
    </row>
    <row r="11" spans="1:8">
      <c r="C11" s="1" t="s">
        <v>27</v>
      </c>
      <c r="D11">
        <f>SUM(D5:D7)-D10</f>
        <v>279</v>
      </c>
      <c r="E11" s="26">
        <f>SUM(E5:E7)-E10</f>
        <v>1769.2407917815083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5</v>
      </c>
      <c r="D15" s="6">
        <v>5.5</v>
      </c>
      <c r="E15" s="6">
        <v>4</v>
      </c>
      <c r="F15" s="6">
        <v>0</v>
      </c>
      <c r="G15" s="6">
        <v>10</v>
      </c>
      <c r="H15" s="6">
        <f>SUM(C15:G15)</f>
        <v>24.5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5</v>
      </c>
      <c r="D16" s="6">
        <v>4.5</v>
      </c>
      <c r="E16" s="6">
        <v>3</v>
      </c>
      <c r="F16" s="6">
        <v>0</v>
      </c>
      <c r="G16" s="6">
        <v>10</v>
      </c>
      <c r="H16" s="6">
        <f t="shared" ref="H16:H25" si="0">SUM(C16:G16)</f>
        <v>22.5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5.5</v>
      </c>
      <c r="D17" s="6">
        <v>4</v>
      </c>
      <c r="E17" s="6">
        <v>4.5</v>
      </c>
      <c r="F17" s="6">
        <v>0</v>
      </c>
      <c r="G17" s="6">
        <v>10</v>
      </c>
      <c r="H17" s="6">
        <f t="shared" si="0"/>
        <v>24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7</v>
      </c>
      <c r="D18" s="6">
        <v>6</v>
      </c>
      <c r="E18" s="6">
        <v>6</v>
      </c>
      <c r="F18" s="6">
        <v>0</v>
      </c>
      <c r="G18" s="6">
        <v>10</v>
      </c>
      <c r="H18" s="6">
        <f t="shared" si="0"/>
        <v>29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8</v>
      </c>
      <c r="D19" s="6">
        <v>7.5</v>
      </c>
      <c r="E19" s="6">
        <v>6</v>
      </c>
      <c r="F19" s="6">
        <v>0</v>
      </c>
      <c r="G19" s="6">
        <v>10</v>
      </c>
      <c r="H19" s="6">
        <f t="shared" si="0"/>
        <v>31.5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6</v>
      </c>
      <c r="D20" s="6">
        <v>6.5</v>
      </c>
      <c r="E20" s="6">
        <v>4</v>
      </c>
      <c r="F20" s="6">
        <v>0</v>
      </c>
      <c r="G20" s="6">
        <v>10</v>
      </c>
      <c r="H20" s="6">
        <f t="shared" si="0"/>
        <v>26.5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6.5</v>
      </c>
      <c r="D21" s="6">
        <v>5.5</v>
      </c>
      <c r="E21" s="6">
        <v>4.5</v>
      </c>
      <c r="F21" s="6">
        <v>0</v>
      </c>
      <c r="G21" s="6">
        <v>10</v>
      </c>
      <c r="H21" s="6">
        <f t="shared" si="0"/>
        <v>26.5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6</v>
      </c>
      <c r="D22" s="6">
        <v>6</v>
      </c>
      <c r="E22" s="6">
        <v>5.5</v>
      </c>
      <c r="F22" s="6">
        <v>0</v>
      </c>
      <c r="G22" s="6">
        <v>10</v>
      </c>
      <c r="H22" s="6">
        <f t="shared" si="0"/>
        <v>27.5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5.5</v>
      </c>
      <c r="D23" s="6">
        <v>4</v>
      </c>
      <c r="E23" s="6">
        <v>3.5</v>
      </c>
      <c r="F23" s="6">
        <v>0</v>
      </c>
      <c r="G23" s="6">
        <v>10</v>
      </c>
      <c r="H23" s="6">
        <f t="shared" si="0"/>
        <v>23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54.5</v>
      </c>
      <c r="D26" s="6">
        <f>SUM(D15:D25)</f>
        <v>49.5</v>
      </c>
      <c r="E26" s="6">
        <f>SUM(E15:E25)</f>
        <v>41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4</v>
      </c>
      <c r="D31" s="9">
        <v>4</v>
      </c>
      <c r="E31" s="9">
        <v>4.5</v>
      </c>
      <c r="F31" s="9">
        <v>0</v>
      </c>
      <c r="G31" s="9">
        <v>10</v>
      </c>
      <c r="H31" s="9">
        <f>SUM(C31:G31)</f>
        <v>22.5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4</v>
      </c>
      <c r="D32" s="9">
        <v>3</v>
      </c>
      <c r="E32" s="9">
        <v>4</v>
      </c>
      <c r="F32" s="9">
        <v>0</v>
      </c>
      <c r="G32" s="9">
        <v>10</v>
      </c>
      <c r="H32" s="9">
        <f t="shared" ref="H32:H41" si="1">SUM(C32:G32)</f>
        <v>21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3.5</v>
      </c>
      <c r="D33" s="9">
        <v>3.5</v>
      </c>
      <c r="E33" s="9">
        <v>4</v>
      </c>
      <c r="F33" s="9">
        <v>0</v>
      </c>
      <c r="G33" s="9">
        <v>10</v>
      </c>
      <c r="H33" s="9">
        <f t="shared" si="1"/>
        <v>21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5</v>
      </c>
      <c r="D34" s="9">
        <v>4</v>
      </c>
      <c r="E34" s="9">
        <v>5.5</v>
      </c>
      <c r="F34" s="9">
        <v>0</v>
      </c>
      <c r="G34" s="9">
        <v>10</v>
      </c>
      <c r="H34" s="9">
        <f t="shared" si="1"/>
        <v>24.5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5.5</v>
      </c>
      <c r="D35" s="9">
        <v>5.5</v>
      </c>
      <c r="E35" s="9">
        <v>6</v>
      </c>
      <c r="F35" s="9">
        <v>0</v>
      </c>
      <c r="G35" s="9">
        <v>10</v>
      </c>
      <c r="H35" s="9">
        <f t="shared" si="1"/>
        <v>27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4.5</v>
      </c>
      <c r="D36" s="9">
        <v>3</v>
      </c>
      <c r="E36" s="9">
        <v>4</v>
      </c>
      <c r="F36" s="9">
        <v>0</v>
      </c>
      <c r="G36" s="9">
        <v>10</v>
      </c>
      <c r="H36" s="9">
        <f t="shared" si="1"/>
        <v>21.5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5</v>
      </c>
      <c r="D37" s="9">
        <v>4</v>
      </c>
      <c r="E37" s="9">
        <v>4.5</v>
      </c>
      <c r="F37" s="9">
        <v>0</v>
      </c>
      <c r="G37" s="9">
        <v>10</v>
      </c>
      <c r="H37" s="9">
        <f t="shared" si="1"/>
        <v>23.5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6.5</v>
      </c>
      <c r="D38" s="9">
        <v>4.5</v>
      </c>
      <c r="E38" s="9">
        <v>6</v>
      </c>
      <c r="F38" s="9">
        <v>0</v>
      </c>
      <c r="G38" s="9">
        <v>10</v>
      </c>
      <c r="H38" s="9">
        <f t="shared" si="1"/>
        <v>27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4.5</v>
      </c>
      <c r="D39" s="9">
        <v>5</v>
      </c>
      <c r="E39" s="9">
        <v>5</v>
      </c>
      <c r="F39" s="9">
        <v>0</v>
      </c>
      <c r="G39" s="9">
        <v>10</v>
      </c>
      <c r="H39" s="9">
        <f t="shared" si="1"/>
        <v>24.5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42.5</v>
      </c>
      <c r="D42" s="9">
        <f>SUM(D31:D41)</f>
        <v>36.5</v>
      </c>
      <c r="E42" s="9">
        <f>SUM(E31:E41)</f>
        <v>43.5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>
        <v>4.5</v>
      </c>
      <c r="D47" s="11">
        <v>3.5</v>
      </c>
      <c r="E47" s="11">
        <v>4.5</v>
      </c>
      <c r="F47" s="11">
        <v>0</v>
      </c>
      <c r="G47" s="11">
        <v>10</v>
      </c>
      <c r="H47" s="11">
        <f>SUM(C47:G47)</f>
        <v>22.5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>
        <v>3.5</v>
      </c>
      <c r="D48" s="11">
        <v>3</v>
      </c>
      <c r="E48" s="11">
        <v>3.5</v>
      </c>
      <c r="F48" s="11">
        <v>0</v>
      </c>
      <c r="G48" s="11">
        <v>10</v>
      </c>
      <c r="H48" s="11">
        <f t="shared" ref="H48:H57" si="2">SUM(C48:G48)</f>
        <v>20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>
        <v>3.5</v>
      </c>
      <c r="D49" s="11">
        <v>3.5</v>
      </c>
      <c r="E49" s="11">
        <v>4</v>
      </c>
      <c r="F49" s="11">
        <v>0</v>
      </c>
      <c r="G49" s="11">
        <v>10</v>
      </c>
      <c r="H49" s="11">
        <f t="shared" si="2"/>
        <v>21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>
        <v>6</v>
      </c>
      <c r="D50" s="11">
        <v>5.5</v>
      </c>
      <c r="E50" s="11">
        <v>7</v>
      </c>
      <c r="F50" s="11">
        <v>0</v>
      </c>
      <c r="G50" s="11">
        <v>10</v>
      </c>
      <c r="H50" s="11">
        <f t="shared" si="2"/>
        <v>28.5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>
        <v>6</v>
      </c>
      <c r="D51" s="11">
        <v>5</v>
      </c>
      <c r="E51" s="11">
        <v>5.5</v>
      </c>
      <c r="F51" s="11">
        <v>0</v>
      </c>
      <c r="G51" s="11">
        <v>10</v>
      </c>
      <c r="H51" s="11">
        <f t="shared" si="2"/>
        <v>26.5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>
        <v>6.5</v>
      </c>
      <c r="D52" s="11">
        <v>5.5</v>
      </c>
      <c r="E52" s="11">
        <v>7.5</v>
      </c>
      <c r="F52" s="11">
        <v>0</v>
      </c>
      <c r="G52" s="11">
        <v>10</v>
      </c>
      <c r="H52" s="11">
        <f t="shared" si="2"/>
        <v>29.5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>
        <v>7.5</v>
      </c>
      <c r="D53" s="11">
        <v>5</v>
      </c>
      <c r="E53" s="11">
        <v>6.5</v>
      </c>
      <c r="F53" s="11">
        <v>0</v>
      </c>
      <c r="G53" s="11">
        <v>10</v>
      </c>
      <c r="H53" s="11">
        <f t="shared" si="2"/>
        <v>29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>
        <v>6</v>
      </c>
      <c r="D54" s="11">
        <v>4</v>
      </c>
      <c r="E54" s="11">
        <v>6</v>
      </c>
      <c r="F54" s="11">
        <v>0</v>
      </c>
      <c r="G54" s="11">
        <v>10</v>
      </c>
      <c r="H54" s="11">
        <f t="shared" si="2"/>
        <v>26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>
        <v>3.5</v>
      </c>
      <c r="D55" s="11">
        <v>3.5</v>
      </c>
      <c r="E55" s="11">
        <v>4</v>
      </c>
      <c r="F55" s="11">
        <v>0</v>
      </c>
      <c r="G55" s="11">
        <v>10</v>
      </c>
      <c r="H55" s="11">
        <f t="shared" si="2"/>
        <v>21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47</v>
      </c>
      <c r="D58" s="11">
        <f>SUM(D47:D57)</f>
        <v>38.5</v>
      </c>
      <c r="E58" s="11">
        <f>SUM(E47:E57)</f>
        <v>48.5</v>
      </c>
      <c r="F58" s="11">
        <f>SUM(F47:F57)</f>
        <v>0</v>
      </c>
      <c r="G58" s="11">
        <f>SUM(G47:G57)</f>
        <v>90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19" workbookViewId="0">
      <selection activeCell="F39" sqref="F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Juha Menna</v>
      </c>
      <c r="C5" s="1" t="s">
        <v>20</v>
      </c>
      <c r="D5">
        <f>SUM(C26:G26)-LARGE(C26:G26,1)-SMALL(C26:G26,1)</f>
        <v>115</v>
      </c>
      <c r="E5">
        <f>Tulokset!D30</f>
        <v>749.18566775244301</v>
      </c>
    </row>
    <row r="6" spans="1:8">
      <c r="C6" s="1" t="s">
        <v>22</v>
      </c>
      <c r="D6">
        <f>SUM(C42:G42)-LARGE(C42:G42,1)-SMALL(C42:G42,1)</f>
        <v>103.5</v>
      </c>
      <c r="E6" s="26">
        <f>Tulokset!D50</f>
        <v>621.62162162162156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Tulokset!D70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218.5</v>
      </c>
      <c r="E9" s="27">
        <f>SUM(E5:E7)</f>
        <v>1370.8072893740646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218.5</v>
      </c>
      <c r="E11" s="26">
        <f>SUM(E5:E7)-E10</f>
        <v>1370.8072893740646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3.5</v>
      </c>
      <c r="D15" s="6">
        <v>2.5</v>
      </c>
      <c r="E15" s="6">
        <v>4.5</v>
      </c>
      <c r="F15" s="6">
        <v>0</v>
      </c>
      <c r="G15" s="6">
        <v>10</v>
      </c>
      <c r="H15" s="6">
        <f>SUM(C15:G15)</f>
        <v>20.5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3.5</v>
      </c>
      <c r="D16" s="6">
        <v>1.5</v>
      </c>
      <c r="E16" s="6">
        <v>4</v>
      </c>
      <c r="F16" s="6">
        <v>0</v>
      </c>
      <c r="G16" s="6">
        <v>10</v>
      </c>
      <c r="H16" s="6">
        <f t="shared" ref="H16:H25" si="0">SUM(C16:G16)</f>
        <v>19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3</v>
      </c>
      <c r="D17" s="6">
        <v>2.5</v>
      </c>
      <c r="E17" s="6">
        <v>5</v>
      </c>
      <c r="F17" s="6">
        <v>0</v>
      </c>
      <c r="G17" s="6">
        <v>10</v>
      </c>
      <c r="H17" s="6">
        <f t="shared" si="0"/>
        <v>20.5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6.5</v>
      </c>
      <c r="D18" s="6">
        <v>5.5</v>
      </c>
      <c r="E18" s="6">
        <v>8</v>
      </c>
      <c r="F18" s="6">
        <v>0</v>
      </c>
      <c r="G18" s="6">
        <v>10</v>
      </c>
      <c r="H18" s="6">
        <f t="shared" si="0"/>
        <v>30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5</v>
      </c>
      <c r="D19" s="6">
        <v>5.5</v>
      </c>
      <c r="E19" s="6">
        <v>7.5</v>
      </c>
      <c r="F19" s="6">
        <v>0</v>
      </c>
      <c r="G19" s="6">
        <v>10</v>
      </c>
      <c r="H19" s="6">
        <f t="shared" si="0"/>
        <v>28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5</v>
      </c>
      <c r="D20" s="6">
        <v>5</v>
      </c>
      <c r="E20" s="6">
        <v>6.5</v>
      </c>
      <c r="F20" s="6">
        <v>0</v>
      </c>
      <c r="G20" s="6">
        <v>10</v>
      </c>
      <c r="H20" s="6">
        <f t="shared" si="0"/>
        <v>26.5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3.5</v>
      </c>
      <c r="D21" s="6">
        <v>1</v>
      </c>
      <c r="E21" s="6">
        <v>3</v>
      </c>
      <c r="F21" s="6">
        <v>0</v>
      </c>
      <c r="G21" s="6">
        <v>10</v>
      </c>
      <c r="H21" s="6">
        <f t="shared" si="0"/>
        <v>17.5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4</v>
      </c>
      <c r="D22" s="6">
        <v>4</v>
      </c>
      <c r="E22" s="6">
        <v>6</v>
      </c>
      <c r="F22" s="6">
        <v>0</v>
      </c>
      <c r="G22" s="6">
        <v>10</v>
      </c>
      <c r="H22" s="6">
        <f t="shared" si="0"/>
        <v>24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2.5</v>
      </c>
      <c r="D23" s="6">
        <v>2.5</v>
      </c>
      <c r="E23" s="6">
        <v>4</v>
      </c>
      <c r="F23" s="6">
        <v>0</v>
      </c>
      <c r="G23" s="6">
        <v>10</v>
      </c>
      <c r="H23" s="6">
        <f t="shared" si="0"/>
        <v>19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36.5</v>
      </c>
      <c r="D26" s="6">
        <f>SUM(D15:D25)</f>
        <v>30</v>
      </c>
      <c r="E26" s="6">
        <f>SUM(E15:E25)</f>
        <v>48.5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3.5</v>
      </c>
      <c r="D31" s="9">
        <v>3</v>
      </c>
      <c r="E31" s="9">
        <v>4.5</v>
      </c>
      <c r="F31" s="9">
        <v>0</v>
      </c>
      <c r="G31" s="9">
        <v>10</v>
      </c>
      <c r="H31" s="9">
        <f>SUM(C31:G31)</f>
        <v>21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3</v>
      </c>
      <c r="D32" s="9">
        <v>2</v>
      </c>
      <c r="E32" s="9">
        <v>4</v>
      </c>
      <c r="F32" s="9">
        <v>0</v>
      </c>
      <c r="G32" s="9">
        <v>10</v>
      </c>
      <c r="H32" s="9">
        <f t="shared" ref="H32:H41" si="1">SUM(C32:G32)</f>
        <v>19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4</v>
      </c>
      <c r="D33" s="19">
        <v>3.5</v>
      </c>
      <c r="E33" s="9">
        <v>4</v>
      </c>
      <c r="F33" s="9">
        <v>0</v>
      </c>
      <c r="G33" s="9">
        <v>10</v>
      </c>
      <c r="H33" s="9">
        <f t="shared" si="1"/>
        <v>21.5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3.5</v>
      </c>
      <c r="D34" s="9">
        <v>3.5</v>
      </c>
      <c r="E34" s="9">
        <v>3</v>
      </c>
      <c r="F34" s="9">
        <v>0</v>
      </c>
      <c r="G34" s="9">
        <v>10</v>
      </c>
      <c r="H34" s="9">
        <f t="shared" si="1"/>
        <v>20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6</v>
      </c>
      <c r="D35" s="9">
        <v>4.5</v>
      </c>
      <c r="E35" s="9">
        <v>5</v>
      </c>
      <c r="F35" s="9">
        <v>0</v>
      </c>
      <c r="G35" s="9">
        <v>10</v>
      </c>
      <c r="H35" s="9">
        <f t="shared" si="1"/>
        <v>25.5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6</v>
      </c>
      <c r="D36" s="9">
        <v>4</v>
      </c>
      <c r="E36" s="9">
        <v>5.5</v>
      </c>
      <c r="F36" s="9">
        <v>0</v>
      </c>
      <c r="G36" s="9">
        <v>10</v>
      </c>
      <c r="H36" s="9">
        <f t="shared" si="1"/>
        <v>25.5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4</v>
      </c>
      <c r="D37" s="9">
        <v>1</v>
      </c>
      <c r="E37" s="9">
        <v>3</v>
      </c>
      <c r="F37" s="9">
        <v>0</v>
      </c>
      <c r="G37" s="9">
        <v>10</v>
      </c>
      <c r="H37" s="9">
        <f t="shared" si="1"/>
        <v>18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3.5</v>
      </c>
      <c r="D38" s="9">
        <v>3</v>
      </c>
      <c r="E38" s="9">
        <v>6</v>
      </c>
      <c r="F38" s="9">
        <v>0</v>
      </c>
      <c r="G38" s="9">
        <v>10</v>
      </c>
      <c r="H38" s="9">
        <f t="shared" si="1"/>
        <v>22.5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4</v>
      </c>
      <c r="D39" s="9">
        <v>2.5</v>
      </c>
      <c r="E39" s="9">
        <v>4</v>
      </c>
      <c r="F39" s="9">
        <v>0</v>
      </c>
      <c r="G39" s="9">
        <v>10</v>
      </c>
      <c r="H39" s="9">
        <f t="shared" si="1"/>
        <v>20.5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37.5</v>
      </c>
      <c r="D42" s="9">
        <f>SUM(D31:D41)</f>
        <v>27</v>
      </c>
      <c r="E42" s="9">
        <f>SUM(E31:E41)</f>
        <v>39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90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23" workbookViewId="0">
      <selection activeCell="C31" sqref="C31:E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Kilpailu!B13</f>
        <v>0</v>
      </c>
      <c r="C5" s="1" t="s">
        <v>20</v>
      </c>
      <c r="D5">
        <f>SUM(C26:G26)-LARGE(C26:G26,1)-SMALL(C26:G26,1)</f>
        <v>0</v>
      </c>
      <c r="E5">
        <f>Tulokset!D31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Tulokset!D51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opLeftCell="A23" workbookViewId="0">
      <selection activeCell="C31" sqref="C31:E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Kilpailu!B14</f>
        <v>0</v>
      </c>
      <c r="C5" s="1" t="s">
        <v>20</v>
      </c>
      <c r="D5">
        <f>SUM(C26:G26)-LARGE(C26:G26,1)-SMALL(C26:G26,1)</f>
        <v>0</v>
      </c>
      <c r="E5">
        <f>Tulokset!D32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Tulokset!D52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>
        <v>0</v>
      </c>
      <c r="G21" s="6">
        <v>10</v>
      </c>
      <c r="H21" s="6">
        <f t="shared" si="0"/>
        <v>10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>
        <v>0</v>
      </c>
      <c r="G22" s="6">
        <v>10</v>
      </c>
      <c r="H22" s="6">
        <f t="shared" si="0"/>
        <v>10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>
        <v>0</v>
      </c>
      <c r="G23" s="6">
        <v>10</v>
      </c>
      <c r="H23" s="6">
        <f t="shared" si="0"/>
        <v>10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>
        <v>0</v>
      </c>
      <c r="G37" s="9">
        <v>10</v>
      </c>
      <c r="H37" s="9">
        <f t="shared" si="1"/>
        <v>10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>
        <v>0</v>
      </c>
      <c r="G38" s="9">
        <v>10</v>
      </c>
      <c r="H38" s="9">
        <f t="shared" si="1"/>
        <v>10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>
        <v>0</v>
      </c>
      <c r="G39" s="9">
        <v>10</v>
      </c>
      <c r="H39" s="9">
        <f t="shared" si="1"/>
        <v>10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workbookViewId="0">
      <selection activeCell="C47" sqref="C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Kilpailu!B15</f>
        <v>0</v>
      </c>
      <c r="C5" s="1" t="s">
        <v>20</v>
      </c>
      <c r="D5">
        <f>SUM(C26:G26)-LARGE(C26:G26,1)-SMALL(C26:G26,1)</f>
        <v>0</v>
      </c>
      <c r="E5">
        <f>Tulokset!D33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F6" sqref="F6"/>
    </sheetView>
  </sheetViews>
  <sheetFormatPr defaultRowHeight="15"/>
  <cols>
    <col min="1" max="1" width="11.42578125" bestFit="1" customWidth="1"/>
    <col min="2" max="2" width="36.5703125" bestFit="1" customWidth="1"/>
    <col min="3" max="3" width="10.140625" bestFit="1" customWidth="1"/>
  </cols>
  <sheetData>
    <row r="1" spans="1:5" s="34" customFormat="1" ht="17.25">
      <c r="A1" s="36" t="s">
        <v>21</v>
      </c>
      <c r="B1" s="37"/>
      <c r="C1" s="38" t="s">
        <v>85</v>
      </c>
      <c r="D1" s="37"/>
      <c r="E1" s="36" t="s">
        <v>86</v>
      </c>
    </row>
    <row r="2" spans="1:5" ht="17.25">
      <c r="A2" s="55">
        <f>Kilpailu!$B$5</f>
        <v>40040</v>
      </c>
      <c r="B2" s="56" t="str">
        <f>Kilpailu!$B$4</f>
        <v>Vesivehmaa SM-2009</v>
      </c>
      <c r="C2" s="37"/>
      <c r="D2" s="37"/>
      <c r="E2" s="37"/>
    </row>
    <row r="3" spans="1:5" ht="17.25">
      <c r="A3" s="39" t="s">
        <v>4</v>
      </c>
      <c r="B3" s="40" t="str">
        <f>IF(Kilpailu!$B$6 =Kilpailu!$A$79,Kilpailu!$B$30,IF(Kilpailu!$B$6 =Kilpailu!$A$80,Kilpailu!$B$45,IF(Kilpailu!$B$6 =Kilpailu!$A$81,Kilpailu!$B$60,"")))</f>
        <v>Timantti</v>
      </c>
      <c r="C3" s="41"/>
      <c r="D3" s="42"/>
      <c r="E3" s="37"/>
    </row>
    <row r="4" spans="1:5" ht="17.25">
      <c r="A4" s="39" t="s">
        <v>5</v>
      </c>
      <c r="B4" s="40" t="str">
        <f>IF(Kilpailu!$B$6 =Kilpailu!$A$79,Kilpailu!$B$31,IF(Kilpailu!$B$6 =Kilpailu!$A$80,Kilpailu!$B$46,IF(Kilpailu!$B$6 =Kilpailu!$A$81,Kilpailu!$B$61,"")))</f>
        <v>Suora leijutus kahdella 180 piruet.</v>
      </c>
      <c r="C4" s="41"/>
      <c r="D4" s="42"/>
      <c r="E4" s="37"/>
    </row>
    <row r="5" spans="1:5" ht="17.25">
      <c r="A5" s="39" t="s">
        <v>6</v>
      </c>
      <c r="B5" s="40" t="str">
        <f>IF(Kilpailu!$B$6 =Kilpailu!$A$79,Kilpailu!$B$32,IF(Kilpailu!$B$6 =Kilpailu!$A$80,Kilpailu!$B$47,IF(Kilpailu!$B$6 =Kilpailu!$A$81,Kilpailu!$B$62,"")))</f>
        <v>Pystykolmio 360 piruetilla</v>
      </c>
      <c r="C5" s="41"/>
      <c r="D5" s="42"/>
      <c r="E5" s="37"/>
    </row>
    <row r="6" spans="1:5" ht="17.25">
      <c r="A6" s="39" t="s">
        <v>7</v>
      </c>
      <c r="B6" s="40" t="str">
        <f>IF(Kilpailu!$B$6 =Kilpailu!$A$79,Kilpailu!$B$33,IF(Kilpailu!$B$6 =Kilpailu!$A$80,Kilpailu!$B$48,IF(Kilpailu!$B$6 =Kilpailu!$A$81,Kilpailu!$B$63,"")))</f>
        <v>Vaakakierre</v>
      </c>
      <c r="C6" s="41"/>
      <c r="D6" s="42"/>
      <c r="E6" s="37"/>
    </row>
    <row r="7" spans="1:5" ht="17.25">
      <c r="A7" s="39" t="s">
        <v>8</v>
      </c>
      <c r="B7" s="40" t="str">
        <f>IF(Kilpailu!$B$6 =Kilpailu!$A$79,Kilpailu!$B$34,IF(Kilpailu!$B$6 =Kilpailu!$A$80,Kilpailu!$B$49,IF(Kilpailu!$B$6 =Kilpailu!$A$81,Kilpailu!$B$64,"")))</f>
        <v>Tuplasilmukat</v>
      </c>
      <c r="C7" s="41"/>
      <c r="D7" s="42"/>
      <c r="E7" s="37"/>
    </row>
    <row r="8" spans="1:5" ht="17.25">
      <c r="A8" s="39" t="s">
        <v>9</v>
      </c>
      <c r="B8" s="40" t="str">
        <f>IF(Kilpailu!$B$6 =Kilpailu!$A$79,Kilpailu!$B$35,IF(Kilpailu!$B$6 =Kilpailu!$A$80,Kilpailu!$B$50,IF(Kilpailu!$B$6 =Kilpailu!$A$81,Kilpailu!$B$65,"")))</f>
        <v>Pystykäännökset</v>
      </c>
      <c r="C8" s="41"/>
      <c r="D8" s="42"/>
      <c r="E8" s="37"/>
    </row>
    <row r="9" spans="1:5" ht="17.25">
      <c r="A9" s="39" t="s">
        <v>10</v>
      </c>
      <c r="B9" s="40" t="str">
        <f>IF(Kilpailu!$B$6 =Kilpailu!$A$79,Kilpailu!$B$36,IF(Kilpailu!$B$6 =Kilpailu!$A$80,Kilpailu!$B$51,IF(Kilpailu!$B$6 =Kilpailu!$A$81,Kilpailu!$B$66,"")))</f>
        <v>Pushover</v>
      </c>
      <c r="C9" s="41"/>
      <c r="D9" s="42"/>
      <c r="E9" s="37"/>
    </row>
    <row r="10" spans="1:5" ht="17.25">
      <c r="A10" s="39" t="s">
        <v>11</v>
      </c>
      <c r="B10" s="40" t="str">
        <f>IF(Kilpailu!$B$6 =Kilpailu!$A$79,Kilpailu!$B$37,IF(Kilpailu!$B$6 =Kilpailu!$A$80,Kilpailu!$B$52,IF(Kilpailu!$B$6 =Kilpailu!$A$81,Kilpailu!$B$67,"")))</f>
        <v>Puolikas cuubalainen kahdeksikko</v>
      </c>
      <c r="C10" s="41"/>
      <c r="D10" s="42"/>
      <c r="E10" s="37"/>
    </row>
    <row r="11" spans="1:5" ht="17.25">
      <c r="A11" s="39" t="s">
        <v>12</v>
      </c>
      <c r="B11" s="40" t="str">
        <f>IF(Kilpailu!$B$6 =Kilpailu!$A$79,Kilpailu!$B$38,IF(Kilpailu!$B$6 =Kilpailu!$A$80,Kilpailu!$B$53,IF(Kilpailu!$B$6 =Kilpailu!$A$81,Kilpailu!$B$68,"")))</f>
        <v>Suora autorotaation 45 ast. Kulm.</v>
      </c>
      <c r="C11" s="41"/>
      <c r="D11" s="42"/>
      <c r="E11" s="37"/>
    </row>
    <row r="12" spans="1:5" ht="17.25">
      <c r="A12" s="39" t="s">
        <v>13</v>
      </c>
      <c r="B12" s="40" t="str">
        <f>IF(Kilpailu!$B$6 =Kilpailu!$A$79,Kilpailu!$B$39,IF(Kilpailu!$B$6 =Kilpailu!$A$80,Kilpailu!$B$54,IF(Kilpailu!$B$6 =Kilpailu!$A$81,Kilpailu!$B$69,"")))</f>
        <v xml:space="preserve"> </v>
      </c>
      <c r="C12" s="41"/>
      <c r="D12" s="42"/>
      <c r="E12" s="37"/>
    </row>
    <row r="13" spans="1:5" ht="17.25">
      <c r="A13" s="39" t="s">
        <v>14</v>
      </c>
      <c r="B13" s="40" t="str">
        <f>IF(Kilpailu!$B$6 =Kilpailu!$A$79,Kilpailu!$B$40,IF(Kilpailu!$B$6 =Kilpailu!$A$80,Kilpailu!$B$55,IF(Kilpailu!$B$6 =Kilpailu!$A$81,Kilpailu!$B$70,"")))</f>
        <v xml:space="preserve"> </v>
      </c>
      <c r="C13" s="41"/>
      <c r="D13" s="42"/>
      <c r="E13" s="37"/>
    </row>
    <row r="14" spans="1:5" s="35" customFormat="1" ht="17.25">
      <c r="D14" s="45"/>
      <c r="E14" s="46"/>
    </row>
    <row r="15" spans="1:5" s="34" customFormat="1" ht="17.25">
      <c r="A15" s="47"/>
      <c r="B15" s="47"/>
      <c r="C15" s="47"/>
      <c r="D15" s="47"/>
      <c r="E15" s="37"/>
    </row>
    <row r="16" spans="1:5" ht="17.25">
      <c r="A16" s="43" t="s">
        <v>21</v>
      </c>
      <c r="B16" s="37"/>
      <c r="C16" s="38" t="s">
        <v>85</v>
      </c>
      <c r="D16" s="37"/>
      <c r="E16" s="43" t="s">
        <v>86</v>
      </c>
    </row>
    <row r="17" spans="1:5" ht="17.25">
      <c r="A17" s="55">
        <f>Kilpailu!$B$5</f>
        <v>40040</v>
      </c>
      <c r="B17" s="56" t="str">
        <f>Kilpailu!$B$4</f>
        <v>Vesivehmaa SM-2009</v>
      </c>
      <c r="C17" s="37"/>
      <c r="D17" s="37"/>
      <c r="E17" s="37"/>
    </row>
    <row r="18" spans="1:5" ht="17.25">
      <c r="A18" s="48" t="s">
        <v>4</v>
      </c>
      <c r="B18" s="49" t="str">
        <f>IF(Kilpailu!$B$6 =Kilpailu!$A$79,Kilpailu!$B$30,IF(Kilpailu!$B$6 =Kilpailu!$A$80,Kilpailu!$B$45,IF(Kilpailu!$B$6 =Kilpailu!$A$81,Kilpailu!$B$60,"")))</f>
        <v>Timantti</v>
      </c>
      <c r="C18" s="50"/>
      <c r="D18" s="42"/>
      <c r="E18" s="37"/>
    </row>
    <row r="19" spans="1:5" ht="17.25">
      <c r="A19" s="48" t="s">
        <v>5</v>
      </c>
      <c r="B19" s="49" t="str">
        <f>IF(Kilpailu!$B$6 =Kilpailu!$A$79,Kilpailu!$B$31,IF(Kilpailu!$B$6 =Kilpailu!$A$80,Kilpailu!$B$46,IF(Kilpailu!$B$6 =Kilpailu!$A$81,Kilpailu!$B$61,"")))</f>
        <v>Suora leijutus kahdella 180 piruet.</v>
      </c>
      <c r="C19" s="50"/>
      <c r="D19" s="42"/>
      <c r="E19" s="37"/>
    </row>
    <row r="20" spans="1:5" ht="17.25">
      <c r="A20" s="48" t="s">
        <v>6</v>
      </c>
      <c r="B20" s="49" t="str">
        <f>IF(Kilpailu!$B$6 =Kilpailu!$A$79,Kilpailu!$B$32,IF(Kilpailu!$B$6 =Kilpailu!$A$80,Kilpailu!$B$47,IF(Kilpailu!$B$6 =Kilpailu!$A$81,Kilpailu!$B$62,"")))</f>
        <v>Pystykolmio 360 piruetilla</v>
      </c>
      <c r="C20" s="50"/>
      <c r="D20" s="42"/>
      <c r="E20" s="37"/>
    </row>
    <row r="21" spans="1:5" ht="17.25">
      <c r="A21" s="48" t="s">
        <v>7</v>
      </c>
      <c r="B21" s="49" t="str">
        <f>IF(Kilpailu!$B$6 =Kilpailu!$A$79,Kilpailu!$B$33,IF(Kilpailu!$B$6 =Kilpailu!$A$80,Kilpailu!$B$48,IF(Kilpailu!$B$6 =Kilpailu!$A$81,Kilpailu!$B$63,"")))</f>
        <v>Vaakakierre</v>
      </c>
      <c r="C21" s="50"/>
      <c r="D21" s="42"/>
      <c r="E21" s="37"/>
    </row>
    <row r="22" spans="1:5" ht="17.25">
      <c r="A22" s="48" t="s">
        <v>8</v>
      </c>
      <c r="B22" s="49" t="str">
        <f>IF(Kilpailu!$B$6 =Kilpailu!$A$79,Kilpailu!$B$34,IF(Kilpailu!$B$6 =Kilpailu!$A$80,Kilpailu!$B$49,IF(Kilpailu!$B$6 =Kilpailu!$A$81,Kilpailu!$B$64,"")))</f>
        <v>Tuplasilmukat</v>
      </c>
      <c r="C22" s="50"/>
      <c r="D22" s="42"/>
      <c r="E22" s="37"/>
    </row>
    <row r="23" spans="1:5" ht="17.25">
      <c r="A23" s="48" t="s">
        <v>9</v>
      </c>
      <c r="B23" s="49" t="str">
        <f>IF(Kilpailu!$B$6 =Kilpailu!$A$79,Kilpailu!$B$35,IF(Kilpailu!$B$6 =Kilpailu!$A$80,Kilpailu!$B$50,IF(Kilpailu!$B$6 =Kilpailu!$A$81,Kilpailu!$B$65,"")))</f>
        <v>Pystykäännökset</v>
      </c>
      <c r="C23" s="50"/>
      <c r="D23" s="42"/>
      <c r="E23" s="37"/>
    </row>
    <row r="24" spans="1:5" ht="17.25">
      <c r="A24" s="48" t="s">
        <v>10</v>
      </c>
      <c r="B24" s="49" t="str">
        <f>IF(Kilpailu!$B$6 =Kilpailu!$A$79,Kilpailu!$B$36,IF(Kilpailu!$B$6 =Kilpailu!$A$80,Kilpailu!$B$51,IF(Kilpailu!$B$6 =Kilpailu!$A$81,Kilpailu!$B$66,"")))</f>
        <v>Pushover</v>
      </c>
      <c r="C24" s="50"/>
      <c r="D24" s="42"/>
      <c r="E24" s="37"/>
    </row>
    <row r="25" spans="1:5" ht="17.25">
      <c r="A25" s="48" t="s">
        <v>11</v>
      </c>
      <c r="B25" s="49" t="str">
        <f>IF(Kilpailu!$B$6 =Kilpailu!$A$79,Kilpailu!$B$37,IF(Kilpailu!$B$6 =Kilpailu!$A$80,Kilpailu!$B$52,IF(Kilpailu!$B$6 =Kilpailu!$A$81,Kilpailu!$B$67,"")))</f>
        <v>Puolikas cuubalainen kahdeksikko</v>
      </c>
      <c r="C25" s="50"/>
      <c r="D25" s="42"/>
      <c r="E25" s="37"/>
    </row>
    <row r="26" spans="1:5" ht="17.25">
      <c r="A26" s="48" t="s">
        <v>12</v>
      </c>
      <c r="B26" s="49" t="str">
        <f>IF(Kilpailu!$B$6 =Kilpailu!$A$79,Kilpailu!$B$38,IF(Kilpailu!$B$6 =Kilpailu!$A$80,Kilpailu!$B$53,IF(Kilpailu!$B$6 =Kilpailu!$A$81,Kilpailu!$B$68,"")))</f>
        <v>Suora autorotaation 45 ast. Kulm.</v>
      </c>
      <c r="C26" s="50"/>
      <c r="D26" s="42"/>
      <c r="E26" s="37"/>
    </row>
    <row r="27" spans="1:5" ht="17.25">
      <c r="A27" s="48" t="s">
        <v>13</v>
      </c>
      <c r="B27" s="49" t="str">
        <f>IF(Kilpailu!$B$6 =Kilpailu!$A$79,Kilpailu!$B$39,IF(Kilpailu!$B$6 =Kilpailu!$A$80,Kilpailu!$B$54,IF(Kilpailu!$B$6 =Kilpailu!$A$81,Kilpailu!$B$69,"")))</f>
        <v xml:space="preserve"> </v>
      </c>
      <c r="C27" s="50"/>
      <c r="D27" s="42"/>
      <c r="E27" s="37"/>
    </row>
    <row r="28" spans="1:5" ht="17.25">
      <c r="A28" s="48" t="s">
        <v>14</v>
      </c>
      <c r="B28" s="49" t="str">
        <f>IF(Kilpailu!$B$6 =Kilpailu!$A$79,Kilpailu!$B$40,IF(Kilpailu!$B$6 =Kilpailu!$A$80,Kilpailu!$B$55,IF(Kilpailu!$B$6 =Kilpailu!$A$81,Kilpailu!$B$70,"")))</f>
        <v xml:space="preserve"> </v>
      </c>
      <c r="C28" s="50"/>
      <c r="D28" s="42"/>
      <c r="E28" s="37"/>
    </row>
    <row r="29" spans="1:5" s="35" customFormat="1" ht="17.25">
      <c r="A29" s="43"/>
      <c r="B29" s="44"/>
      <c r="C29" s="45"/>
      <c r="D29" s="45"/>
      <c r="E29" s="46"/>
    </row>
    <row r="30" spans="1:5" s="34" customFormat="1" ht="17.25">
      <c r="A30" s="43"/>
      <c r="B30" s="44"/>
      <c r="C30" s="45"/>
      <c r="D30" s="45"/>
      <c r="E30" s="37"/>
    </row>
    <row r="31" spans="1:5" ht="17.25">
      <c r="A31" s="43" t="s">
        <v>21</v>
      </c>
      <c r="B31" s="37"/>
      <c r="C31" s="51" t="s">
        <v>85</v>
      </c>
      <c r="D31" s="46"/>
      <c r="E31" s="43" t="s">
        <v>86</v>
      </c>
    </row>
    <row r="32" spans="1:5" ht="17.25">
      <c r="A32" s="55">
        <f>Kilpailu!$B$5</f>
        <v>40040</v>
      </c>
      <c r="B32" s="56" t="str">
        <f>Kilpailu!$B$4</f>
        <v>Vesivehmaa SM-2009</v>
      </c>
      <c r="C32" s="46"/>
      <c r="D32" s="46"/>
      <c r="E32" s="37"/>
    </row>
    <row r="33" spans="1:5" ht="17.25">
      <c r="A33" s="52" t="s">
        <v>4</v>
      </c>
      <c r="B33" s="53" t="str">
        <f>IF(Kilpailu!$B$6 =Kilpailu!$A$79,Kilpailu!$B$30,IF(Kilpailu!$B$6 =Kilpailu!$A$80,Kilpailu!$B$45,IF(Kilpailu!$B$6 =Kilpailu!$A$81,Kilpailu!$B$60,"")))</f>
        <v>Timantti</v>
      </c>
      <c r="C33" s="54"/>
      <c r="D33" s="42"/>
      <c r="E33" s="37"/>
    </row>
    <row r="34" spans="1:5" ht="17.25">
      <c r="A34" s="52" t="s">
        <v>5</v>
      </c>
      <c r="B34" s="53" t="str">
        <f>IF(Kilpailu!$B$6 =Kilpailu!$A$79,Kilpailu!$B$31,IF(Kilpailu!$B$6 =Kilpailu!$A$80,Kilpailu!$B$46,IF(Kilpailu!$B$6 =Kilpailu!$A$81,Kilpailu!$B$61,"")))</f>
        <v>Suora leijutus kahdella 180 piruet.</v>
      </c>
      <c r="C34" s="54"/>
      <c r="D34" s="42"/>
      <c r="E34" s="37"/>
    </row>
    <row r="35" spans="1:5" ht="17.25">
      <c r="A35" s="52" t="s">
        <v>6</v>
      </c>
      <c r="B35" s="53" t="str">
        <f>IF(Kilpailu!$B$6 =Kilpailu!$A$79,Kilpailu!$B$32,IF(Kilpailu!$B$6 =Kilpailu!$A$80,Kilpailu!$B$47,IF(Kilpailu!$B$6 =Kilpailu!$A$81,Kilpailu!$B$62,"")))</f>
        <v>Pystykolmio 360 piruetilla</v>
      </c>
      <c r="C35" s="54"/>
      <c r="D35" s="42"/>
      <c r="E35" s="37"/>
    </row>
    <row r="36" spans="1:5" ht="17.25">
      <c r="A36" s="52" t="s">
        <v>7</v>
      </c>
      <c r="B36" s="53" t="str">
        <f>IF(Kilpailu!$B$6 =Kilpailu!$A$79,Kilpailu!$B$33,IF(Kilpailu!$B$6 =Kilpailu!$A$80,Kilpailu!$B$48,IF(Kilpailu!$B$6 =Kilpailu!$A$81,Kilpailu!$B$63,"")))</f>
        <v>Vaakakierre</v>
      </c>
      <c r="C36" s="54"/>
      <c r="D36" s="42"/>
      <c r="E36" s="37"/>
    </row>
    <row r="37" spans="1:5" ht="17.25">
      <c r="A37" s="52" t="s">
        <v>8</v>
      </c>
      <c r="B37" s="53" t="str">
        <f>IF(Kilpailu!$B$6 =Kilpailu!$A$79,Kilpailu!$B$34,IF(Kilpailu!$B$6 =Kilpailu!$A$80,Kilpailu!$B$49,IF(Kilpailu!$B$6 =Kilpailu!$A$81,Kilpailu!$B$64,"")))</f>
        <v>Tuplasilmukat</v>
      </c>
      <c r="C37" s="54"/>
      <c r="D37" s="42"/>
      <c r="E37" s="37"/>
    </row>
    <row r="38" spans="1:5" ht="17.25">
      <c r="A38" s="52" t="s">
        <v>9</v>
      </c>
      <c r="B38" s="53" t="str">
        <f>IF(Kilpailu!$B$6 =Kilpailu!$A$79,Kilpailu!$B$35,IF(Kilpailu!$B$6 =Kilpailu!$A$80,Kilpailu!$B$50,IF(Kilpailu!$B$6 =Kilpailu!$A$81,Kilpailu!$B$65,"")))</f>
        <v>Pystykäännökset</v>
      </c>
      <c r="C38" s="54"/>
      <c r="D38" s="42"/>
      <c r="E38" s="37"/>
    </row>
    <row r="39" spans="1:5" ht="17.25">
      <c r="A39" s="52" t="s">
        <v>10</v>
      </c>
      <c r="B39" s="53" t="str">
        <f>IF(Kilpailu!$B$6 =Kilpailu!$A$79,Kilpailu!$B$36,IF(Kilpailu!$B$6 =Kilpailu!$A$80,Kilpailu!$B$51,IF(Kilpailu!$B$6 =Kilpailu!$A$81,Kilpailu!$B$66,"")))</f>
        <v>Pushover</v>
      </c>
      <c r="C39" s="54"/>
      <c r="D39" s="42"/>
      <c r="E39" s="37"/>
    </row>
    <row r="40" spans="1:5" ht="17.25">
      <c r="A40" s="52" t="s">
        <v>11</v>
      </c>
      <c r="B40" s="53" t="str">
        <f>IF(Kilpailu!$B$6 =Kilpailu!$A$79,Kilpailu!$B$37,IF(Kilpailu!$B$6 =Kilpailu!$A$80,Kilpailu!$B$52,IF(Kilpailu!$B$6 =Kilpailu!$A$81,Kilpailu!$B$67,"")))</f>
        <v>Puolikas cuubalainen kahdeksikko</v>
      </c>
      <c r="C40" s="54"/>
      <c r="D40" s="42"/>
      <c r="E40" s="37"/>
    </row>
    <row r="41" spans="1:5" ht="17.25">
      <c r="A41" s="52" t="s">
        <v>12</v>
      </c>
      <c r="B41" s="53" t="str">
        <f>IF(Kilpailu!$B$6 =Kilpailu!$A$79,Kilpailu!$B$38,IF(Kilpailu!$B$6 =Kilpailu!$A$80,Kilpailu!$B$53,IF(Kilpailu!$B$6 =Kilpailu!$A$81,Kilpailu!$B$68,"")))</f>
        <v>Suora autorotaation 45 ast. Kulm.</v>
      </c>
      <c r="C41" s="54"/>
      <c r="D41" s="42"/>
      <c r="E41" s="37"/>
    </row>
    <row r="42" spans="1:5" ht="17.25">
      <c r="A42" s="52" t="s">
        <v>13</v>
      </c>
      <c r="B42" s="53" t="str">
        <f>IF(Kilpailu!$B$6 =Kilpailu!$A$79,Kilpailu!$B$39,IF(Kilpailu!$B$6 =Kilpailu!$A$80,Kilpailu!$B$54,IF(Kilpailu!$B$6 =Kilpailu!$A$81,Kilpailu!$B$69,"")))</f>
        <v xml:space="preserve"> </v>
      </c>
      <c r="C42" s="54"/>
      <c r="D42" s="42"/>
      <c r="E42" s="37"/>
    </row>
    <row r="43" spans="1:5" ht="17.25">
      <c r="A43" s="52" t="s">
        <v>14</v>
      </c>
      <c r="B43" s="53" t="str">
        <f>IF(Kilpailu!$B$6 =Kilpailu!$A$79,Kilpailu!$B$40,IF(Kilpailu!$B$6 =Kilpailu!$A$80,Kilpailu!$B$55,IF(Kilpailu!$B$6 =Kilpailu!$A$81,Kilpailu!$B$70,"")))</f>
        <v xml:space="preserve"> </v>
      </c>
      <c r="C43" s="54"/>
      <c r="D43" s="42"/>
      <c r="E43" s="3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2009-08-15T11:57:38Z</dcterms:modified>
</cp:coreProperties>
</file>