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11" i="3"/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E21" s="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H25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/>
  <c r="I80"/>
  <c r="C40"/>
  <c r="C20" s="1"/>
  <c r="C60"/>
  <c r="D10" i="14"/>
  <c r="C59" i="3"/>
  <c r="E79"/>
  <c r="E19" s="1"/>
  <c r="G79"/>
  <c r="I79"/>
  <c r="H39"/>
  <c r="H19" s="1"/>
  <c r="F39"/>
  <c r="F19" s="1"/>
  <c r="C39"/>
  <c r="C19" s="1"/>
  <c r="C58"/>
  <c r="C78"/>
  <c r="C18" s="1"/>
  <c r="H18"/>
  <c r="E78"/>
  <c r="G78"/>
  <c r="G18" s="1"/>
  <c r="I78"/>
  <c r="I18" s="1"/>
  <c r="E38"/>
  <c r="E18"/>
  <c r="C57"/>
  <c r="E77"/>
  <c r="G77"/>
  <c r="I77"/>
  <c r="H37"/>
  <c r="H17"/>
  <c r="F37"/>
  <c r="F17"/>
  <c r="C37"/>
  <c r="C17"/>
  <c r="D10" i="11"/>
  <c r="E76" i="3"/>
  <c r="G76"/>
  <c r="G16"/>
  <c r="I76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C15" s="1"/>
  <c r="D10" i="10"/>
  <c r="D11"/>
  <c r="C75" i="3"/>
  <c r="E74"/>
  <c r="G74"/>
  <c r="G14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9" i="3"/>
  <c r="I14"/>
  <c r="I16"/>
  <c r="I20"/>
  <c r="G21"/>
  <c r="E16"/>
  <c r="F18"/>
  <c r="D7" i="8"/>
  <c r="C73" i="3" s="1"/>
  <c r="D7" i="7"/>
  <c r="C72" i="3"/>
  <c r="D7" i="6"/>
  <c r="C71" i="3" s="1"/>
  <c r="D7" i="4"/>
  <c r="C69" i="3" s="1"/>
  <c r="D6" i="7"/>
  <c r="C52" i="3" s="1"/>
  <c r="I32"/>
  <c r="E32"/>
  <c r="D5" i="6"/>
  <c r="C31" i="3" s="1"/>
  <c r="E51"/>
  <c r="D6" i="5" l="1"/>
  <c r="C50" i="3" s="1"/>
  <c r="D7" i="5"/>
  <c r="C70" i="3" s="1"/>
  <c r="D6" i="4"/>
  <c r="C49" i="3" s="1"/>
  <c r="D7" i="2"/>
  <c r="C68" i="3" s="1"/>
  <c r="D5" i="4"/>
  <c r="C29" i="3" s="1"/>
  <c r="D6" i="6"/>
  <c r="C51" i="3" s="1"/>
  <c r="I9"/>
  <c r="H9"/>
  <c r="G9"/>
  <c r="F9"/>
  <c r="E9"/>
  <c r="D6" i="2"/>
  <c r="C48" i="3" s="1"/>
  <c r="F12"/>
  <c r="E11"/>
  <c r="D5" i="5"/>
  <c r="C30" i="3" s="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J81" l="1"/>
  <c r="D9" i="4"/>
  <c r="D80" i="3"/>
  <c r="E7" i="15" s="1"/>
  <c r="J71" i="3"/>
  <c r="J74"/>
  <c r="J72"/>
  <c r="J77"/>
  <c r="D70"/>
  <c r="E7" i="5" s="1"/>
  <c r="J73" i="3"/>
  <c r="D82"/>
  <c r="E7" i="17" s="1"/>
  <c r="D10" i="4"/>
  <c r="C9" i="3" s="1"/>
  <c r="D9" i="6"/>
  <c r="D49" i="3"/>
  <c r="E6" i="4" s="1"/>
  <c r="D10" i="6"/>
  <c r="D11" s="1"/>
  <c r="D51" i="3"/>
  <c r="E6" i="6" s="1"/>
  <c r="D61" i="3"/>
  <c r="E6" i="16" s="1"/>
  <c r="J57" i="3"/>
  <c r="D10" i="2"/>
  <c r="D11" s="1"/>
  <c r="D62" i="3"/>
  <c r="E6" i="17" s="1"/>
  <c r="D58" i="3"/>
  <c r="E6" i="13" s="1"/>
  <c r="J58" i="3"/>
  <c r="D59"/>
  <c r="E6" i="14" s="1"/>
  <c r="J59" i="3"/>
  <c r="J53"/>
  <c r="J51"/>
  <c r="J54"/>
  <c r="J56"/>
  <c r="J61"/>
  <c r="D48"/>
  <c r="E6" i="2" s="1"/>
  <c r="D50" i="3"/>
  <c r="E6" i="5" s="1"/>
  <c r="J50" i="3"/>
  <c r="D60"/>
  <c r="E6" i="15" s="1"/>
  <c r="J62" i="3"/>
  <c r="J52"/>
  <c r="J55"/>
  <c r="D53"/>
  <c r="E6" i="8" s="1"/>
  <c r="D54" i="3"/>
  <c r="E6" i="9" s="1"/>
  <c r="D55" i="3"/>
  <c r="E6" i="10" s="1"/>
  <c r="D56" i="3"/>
  <c r="E6" i="11" s="1"/>
  <c r="D9" i="5"/>
  <c r="D10"/>
  <c r="C10" i="3" s="1"/>
  <c r="D9" i="2"/>
  <c r="D69" i="3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D11" i="4"/>
  <c r="C11" i="3"/>
  <c r="D11" i="5"/>
  <c r="D39" i="3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<sst xmlns="http://schemas.openxmlformats.org/spreadsheetml/2006/main" count="1294" uniqueCount="91">
  <si>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</si>
  <si>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</si>
  <si>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</si>
  <si>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</si>
  <si>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</si>
  <si>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</si>
  <si>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</si>
  <si>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</si>
  <si>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</si>
  <si>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</si>
  <si>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</si>
  <si>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</si>
  <si>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</si>
  <si>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</si>
  <si>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</si>
  <si>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</si>
  <si>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</si>
  <si>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</si>
  <si>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</si>
  <si>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</si>
  <si>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</si>
  <si>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</si>
  <si>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</si>
  <si>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</si>
  <si>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</si>
  <si>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</si>
  <si>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</si>
  <si>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</si>
  <si>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</si>
  <si>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</si>
  <si>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</si>
  <si>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</si>
  <si>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</si>
  <si>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</si>
  <si>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</si>
  <si>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</si>
  <si>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</si>
  <si>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</si>
  <si>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</si>
  <si>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</si>
  <si>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</si>
  <si>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</si>
  <si>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</si>
  <si>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</si>
  <si>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</si>
  <si>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</si>
  <si>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</si>
  <si>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</si>
  <si>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</si>
  <si>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</si>
  <si>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</si>
  <si>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</si>
  <si>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</si>
  <si>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</si>
  <si>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</si>
  <si>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</si>
  <si>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</si>
  <si>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</si>
  <si>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</si>
  <si>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</si>
  <si>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</si>
  <si>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</si>
  <si>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</si>
  <si>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</si>
  <si>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</si>
  <si>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</si>
  <si>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</si>
  <si>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</si>
  <si>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</si>
  <si>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</si>
  <si>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</si>
  <si>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</si>
  <si>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</si>
  <si>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</si>
  <si>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</si>
  <si>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</si>
  <si>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</si>
  <si>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</si>
  <si>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</si>
  <si>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</si>
  <si>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</si>
  <si>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</si>
  <si>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</si>
  <si>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</si>
  <si>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</si>
  <si>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</si>
  <si>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Kierros:</t>
  </si>
  <si>
    <t>Forssa</t>
  </si>
  <si>
    <t>Jari Niemi</t>
  </si>
  <si>
    <t>Jukka Heikkilä</t>
  </si>
  <si>
    <t>Tero Vartiainen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</si>
</sst>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2" sqref="B12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8" t="s">
        <v>87</v>
      </c>
    </row>
    <row r="5" spans="1:8">
      <c r="A5" s="1" t="s">
        <v>1</v>
      </c>
      <c r="B5" s="12">
        <v>40019</v>
      </c>
    </row>
    <row r="6" spans="1:8">
      <c r="A6" s="1" t="s">
        <v>45</v>
      </c>
      <c r="B6" t="s">
        <v>52</v>
      </c>
    </row>
    <row r="8" spans="1:8">
      <c r="A8" s="60" t="s">
        <v>3</v>
      </c>
      <c r="B8" s="60"/>
      <c r="D8" s="60" t="s">
        <v>47</v>
      </c>
      <c r="E8" s="60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9" t="s">
        <v>88</v>
      </c>
    </row>
    <row r="11" spans="1:8">
      <c r="A11" s="1" t="s">
        <v>5</v>
      </c>
      <c r="B11" s="59" t="s">
        <v>89</v>
      </c>
    </row>
    <row r="12" spans="1:8">
      <c r="A12" s="1" t="s">
        <v>6</v>
      </c>
      <c r="B12" s="59" t="s">
        <v>90</v>
      </c>
    </row>
    <row r="13" spans="1:8">
      <c r="A13" s="1" t="s">
        <v>7</v>
      </c>
      <c r="B13" s="57"/>
    </row>
    <row r="14" spans="1:8">
      <c r="A14" s="1" t="s">
        <v>8</v>
      </c>
      <c r="B14" s="57"/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abSelected="1" workbookViewId="0">
      <selection activeCell="B11" sqref="B11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Forssa</v>
      </c>
      <c r="C4" s="1" t="s">
        <v>1</v>
      </c>
      <c r="D4" s="29">
        <f>Kilpailu!B5</f>
        <v>40019</v>
      </c>
      <c r="E4" s="1" t="s">
        <v>2</v>
      </c>
      <c r="F4" s="61" t="str">
        <f>Kilpailu!B6</f>
        <v>Eurosport</v>
      </c>
      <c r="G4" s="61"/>
      <c r="H4" s="61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Jari Niemi</v>
      </c>
      <c r="C8" s="23">
        <f>SUM(C28,C48,C68)-'1'!D10</f>
        <v>283</v>
      </c>
      <c r="D8" s="25">
        <f>SUM(D28,D48,D68)-'1'!E10</f>
        <v>1636.8468558820582</v>
      </c>
      <c r="E8" s="23">
        <f>SUM(E28,E48,E68)</f>
        <v>88</v>
      </c>
      <c r="F8" s="23">
        <f>SUM(F28,F48,F68)</f>
        <v>105.5</v>
      </c>
      <c r="G8" s="23">
        <f>SUM(G28,G48,G68)</f>
        <v>104</v>
      </c>
      <c r="H8" s="23">
        <f>SUM(H28,H48,H68)</f>
        <v>0</v>
      </c>
      <c r="I8" s="23">
        <f>SUM(I28,I48,I68)</f>
        <v>180</v>
      </c>
      <c r="J8" s="25">
        <f>LARGE(D$8:D$22,1)-D8</f>
        <v>363.15314411794179</v>
      </c>
    </row>
    <row r="9" spans="1:10">
      <c r="A9" s="24" t="s">
        <v>5</v>
      </c>
      <c r="B9" s="23" t="str">
        <f>Kilpailu!B$11</f>
        <v>Jukka Heikkilä</v>
      </c>
      <c r="C9" s="23">
        <f>SUM(C29,C49,C69)-'2'!D10</f>
        <v>303</v>
      </c>
      <c r="D9" s="25">
        <f>SUM(D29,D49,D69)-'2'!E10</f>
        <v>1983.050847457627</v>
      </c>
      <c r="E9" s="23">
        <f t="shared" ref="E9:I22" si="0">SUM(E29,E49,E69)</f>
        <v>104</v>
      </c>
      <c r="F9" s="23">
        <f t="shared" si="0"/>
        <v>109.5</v>
      </c>
      <c r="G9" s="23">
        <f t="shared" si="0"/>
        <v>111</v>
      </c>
      <c r="H9" s="23">
        <f t="shared" si="0"/>
        <v>0</v>
      </c>
      <c r="I9" s="23">
        <f t="shared" si="0"/>
        <v>180</v>
      </c>
      <c r="J9" s="25">
        <f t="shared" ref="J9:J22" si="1">LARGE(D$8:D$22,1)-D9</f>
        <v>16.949152542372985</v>
      </c>
    </row>
    <row r="10" spans="1:10">
      <c r="A10" s="24" t="s">
        <v>6</v>
      </c>
      <c r="B10" s="23" t="str">
        <f>Kilpailu!B$12</f>
        <v>Tero Vartiainen</v>
      </c>
      <c r="C10" s="23">
        <f>SUM(C30,C50,C70)-'3'!D10</f>
        <v>346</v>
      </c>
      <c r="D10" s="25">
        <f>SUM(D30,D50,D70)-'3'!E10</f>
        <v>2000</v>
      </c>
      <c r="E10" s="23">
        <f t="shared" si="0"/>
        <v>117.5</v>
      </c>
      <c r="F10" s="23">
        <f t="shared" si="0"/>
        <v>125</v>
      </c>
      <c r="G10" s="23">
        <f t="shared" si="0"/>
        <v>125</v>
      </c>
      <c r="H10" s="23">
        <f t="shared" si="0"/>
        <v>0</v>
      </c>
      <c r="I10" s="23">
        <f t="shared" si="0"/>
        <v>180</v>
      </c>
      <c r="J10" s="25">
        <f t="shared" si="1"/>
        <v>0</v>
      </c>
    </row>
    <row r="11" spans="1:10">
      <c r="A11" s="24" t="s">
        <v>7</v>
      </c>
      <c r="B11" s="23">
        <f>Kilpailu!B$13</f>
        <v>0</v>
      </c>
      <c r="C11" s="23">
        <f>SUM(C31,C51,C71)-'4'!D10</f>
        <v>0</v>
      </c>
      <c r="D11" s="25">
        <f>SUM(D31,D51,D71)-'4'!E10</f>
        <v>0</v>
      </c>
      <c r="E11" s="23">
        <f t="shared" si="0"/>
        <v>0</v>
      </c>
      <c r="F11" s="23">
        <f t="shared" si="0"/>
        <v>0</v>
      </c>
      <c r="G11" s="23">
        <f t="shared" si="0"/>
        <v>0</v>
      </c>
      <c r="H11" s="23">
        <f t="shared" si="0"/>
        <v>0</v>
      </c>
      <c r="I11" s="23">
        <f t="shared" si="0"/>
        <v>180</v>
      </c>
      <c r="J11" s="25">
        <f t="shared" si="1"/>
        <v>2000</v>
      </c>
    </row>
    <row r="12" spans="1:10">
      <c r="A12" s="24" t="s">
        <v>8</v>
      </c>
      <c r="B12" s="23">
        <f>Kilpailu!B$14</f>
        <v>0</v>
      </c>
      <c r="C12" s="23">
        <f>SUM(C32,C52,C72)-'5'!D10</f>
        <v>0</v>
      </c>
      <c r="D12" s="25">
        <f>SUM(D32,D52,D72)-'5'!E10</f>
        <v>0</v>
      </c>
      <c r="E12" s="23">
        <f t="shared" si="0"/>
        <v>0</v>
      </c>
      <c r="F12" s="23">
        <f t="shared" si="0"/>
        <v>0</v>
      </c>
      <c r="G12" s="23">
        <f t="shared" si="0"/>
        <v>0</v>
      </c>
      <c r="H12" s="23">
        <f t="shared" si="0"/>
        <v>0</v>
      </c>
      <c r="I12" s="23">
        <f t="shared" si="0"/>
        <v>180</v>
      </c>
      <c r="J12" s="25">
        <f t="shared" si="1"/>
        <v>2000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Jari Niemi</v>
      </c>
      <c r="C28" s="6">
        <f>'1'!D$5</f>
        <v>141</v>
      </c>
      <c r="D28" s="20">
        <f>C28/LARGE(C$28:C$42,1)*1000</f>
        <v>796.61016949152543</v>
      </c>
      <c r="E28" s="6">
        <f>'1'!C$26</f>
        <v>43</v>
      </c>
      <c r="F28" s="6">
        <f>'1'!D$26</f>
        <v>46.5</v>
      </c>
      <c r="G28" s="6">
        <f>'1'!E$26</f>
        <v>51.5</v>
      </c>
      <c r="H28" s="6">
        <f>'1'!F$26</f>
        <v>0</v>
      </c>
      <c r="I28" s="6">
        <f>'1'!G$26</f>
        <v>90</v>
      </c>
      <c r="J28" s="6">
        <f>LARGE(C$28:C$42,1)-C28</f>
        <v>36</v>
      </c>
    </row>
    <row r="29" spans="1:10">
      <c r="A29" s="5" t="s">
        <v>5</v>
      </c>
      <c r="B29" s="6" t="str">
        <f>Kilpailu!B$11</f>
        <v>Jukka Heikkilä</v>
      </c>
      <c r="C29" s="6">
        <f>'2'!D$5</f>
        <v>174</v>
      </c>
      <c r="D29" s="20">
        <f t="shared" ref="D29:D42" si="4">C29/LARGE(C$28:C$42,1)*1000</f>
        <v>983.05084745762713</v>
      </c>
      <c r="E29" s="6">
        <f>'2'!C$26</f>
        <v>55.5</v>
      </c>
      <c r="F29" s="6">
        <f>'2'!D$26</f>
        <v>57</v>
      </c>
      <c r="G29" s="6">
        <f>'2'!E$26</f>
        <v>61.5</v>
      </c>
      <c r="H29" s="6">
        <f>'2'!F$26</f>
        <v>0</v>
      </c>
      <c r="I29" s="6">
        <f>'2'!G$26</f>
        <v>90</v>
      </c>
      <c r="J29" s="6">
        <f t="shared" ref="J29:J42" si="5">LARGE(C$28:C$42,1)-C29</f>
        <v>3</v>
      </c>
    </row>
    <row r="30" spans="1:10">
      <c r="A30" s="5" t="s">
        <v>6</v>
      </c>
      <c r="B30" s="6" t="str">
        <f>Kilpailu!B$12</f>
        <v>Tero Vartiainen</v>
      </c>
      <c r="C30" s="6">
        <f>'3'!D$5</f>
        <v>177</v>
      </c>
      <c r="D30" s="20">
        <f t="shared" si="4"/>
        <v>1000</v>
      </c>
      <c r="E30" s="6">
        <f>'3'!C$26</f>
        <v>58</v>
      </c>
      <c r="F30" s="6">
        <f>'3'!D$26</f>
        <v>59.5</v>
      </c>
      <c r="G30" s="6">
        <f>'3'!E$26</f>
        <v>59.5</v>
      </c>
      <c r="H30" s="6">
        <f>'3'!F$26</f>
        <v>0</v>
      </c>
      <c r="I30" s="6">
        <f>'3'!G$26</f>
        <v>90</v>
      </c>
      <c r="J30" s="6">
        <f t="shared" si="5"/>
        <v>0</v>
      </c>
    </row>
    <row r="31" spans="1:10">
      <c r="A31" s="5" t="s">
        <v>7</v>
      </c>
      <c r="B31" s="6">
        <f>Kilpailu!B$13</f>
        <v>0</v>
      </c>
      <c r="C31" s="6">
        <f>'4'!D$5</f>
        <v>0</v>
      </c>
      <c r="D31" s="20">
        <f t="shared" si="4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90</v>
      </c>
      <c r="J31" s="6">
        <f t="shared" si="5"/>
        <v>177</v>
      </c>
    </row>
    <row r="32" spans="1:10">
      <c r="A32" s="5" t="s">
        <v>8</v>
      </c>
      <c r="B32" s="6">
        <f>Kilpailu!B$14</f>
        <v>0</v>
      </c>
      <c r="C32" s="6">
        <f>'5'!D$5</f>
        <v>0</v>
      </c>
      <c r="D32" s="20">
        <f t="shared" si="4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90</v>
      </c>
      <c r="J32" s="6">
        <f t="shared" si="5"/>
        <v>177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177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177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177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177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177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177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177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177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177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177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Jari Niemi</v>
      </c>
      <c r="C48" s="17">
        <f>'1'!D$6</f>
        <v>142</v>
      </c>
      <c r="D48" s="21">
        <f>C48/LARGE(C$48:C$62,1)*1000</f>
        <v>840.23668639053255</v>
      </c>
      <c r="E48" s="17">
        <f>'1'!C$42</f>
        <v>40.5</v>
      </c>
      <c r="F48" s="17">
        <f>'1'!D$42</f>
        <v>54.5</v>
      </c>
      <c r="G48" s="17">
        <f>'1'!E$42</f>
        <v>47</v>
      </c>
      <c r="H48" s="17">
        <f>'1'!F$42</f>
        <v>0</v>
      </c>
      <c r="I48" s="17">
        <f>'1'!G$42</f>
        <v>90</v>
      </c>
      <c r="J48" s="17">
        <f>LARGE(C$48:C$62,1)-C48</f>
        <v>27</v>
      </c>
    </row>
    <row r="49" spans="1:10">
      <c r="A49" s="18" t="s">
        <v>5</v>
      </c>
      <c r="B49" s="17" t="str">
        <f>Kilpailu!B$11</f>
        <v>Jukka Heikkilä</v>
      </c>
      <c r="C49" s="17">
        <f>'2'!D$6</f>
        <v>128.5</v>
      </c>
      <c r="D49" s="21">
        <f t="shared" ref="D49:D62" si="6">C49/LARGE(C$48:C$62,1)*1000</f>
        <v>760.35502958579877</v>
      </c>
      <c r="E49" s="17">
        <f>'2'!C$42</f>
        <v>41</v>
      </c>
      <c r="F49" s="17">
        <f>'2'!D$42</f>
        <v>45</v>
      </c>
      <c r="G49" s="17">
        <f>'2'!E$42</f>
        <v>42.5</v>
      </c>
      <c r="H49" s="17">
        <f>'2'!F$42</f>
        <v>0</v>
      </c>
      <c r="I49" s="17">
        <f>'2'!G$42</f>
        <v>90</v>
      </c>
      <c r="J49" s="17">
        <f t="shared" ref="J49:J62" si="7">LARGE(C$48:C$62,1)-C49</f>
        <v>40.5</v>
      </c>
    </row>
    <row r="50" spans="1:10">
      <c r="A50" s="18" t="s">
        <v>6</v>
      </c>
      <c r="B50" s="17" t="str">
        <f>Kilpailu!B$12</f>
        <v>Tero Vartiainen</v>
      </c>
      <c r="C50" s="17">
        <f>'3'!D$6</f>
        <v>169</v>
      </c>
      <c r="D50" s="21">
        <f t="shared" si="6"/>
        <v>1000</v>
      </c>
      <c r="E50" s="17">
        <f>'3'!C$42</f>
        <v>52.5</v>
      </c>
      <c r="F50" s="17">
        <f>'3'!D$42</f>
        <v>58.5</v>
      </c>
      <c r="G50" s="17">
        <f>'3'!E$42</f>
        <v>58</v>
      </c>
      <c r="H50" s="17">
        <f>'3'!F$42</f>
        <v>0</v>
      </c>
      <c r="I50" s="17">
        <f>'3'!G$42</f>
        <v>90</v>
      </c>
      <c r="J50" s="17">
        <f t="shared" si="7"/>
        <v>0</v>
      </c>
    </row>
    <row r="51" spans="1:10">
      <c r="A51" s="18" t="s">
        <v>7</v>
      </c>
      <c r="B51" s="17">
        <f>Kilpailu!B$13</f>
        <v>0</v>
      </c>
      <c r="C51" s="17">
        <f>'4'!D$6</f>
        <v>0</v>
      </c>
      <c r="D51" s="21">
        <f t="shared" si="6"/>
        <v>0</v>
      </c>
      <c r="E51" s="17">
        <f>'4'!C$42</f>
        <v>0</v>
      </c>
      <c r="F51" s="17">
        <f>'4'!D$42</f>
        <v>0</v>
      </c>
      <c r="G51" s="17">
        <f>'4'!E$42</f>
        <v>0</v>
      </c>
      <c r="H51" s="17">
        <f>'4'!F$42</f>
        <v>0</v>
      </c>
      <c r="I51" s="17">
        <f>'4'!G$42</f>
        <v>90</v>
      </c>
      <c r="J51" s="17">
        <f t="shared" si="7"/>
        <v>169</v>
      </c>
    </row>
    <row r="52" spans="1:10">
      <c r="A52" s="18" t="s">
        <v>8</v>
      </c>
      <c r="B52" s="17">
        <f>Kilpailu!B$14</f>
        <v>0</v>
      </c>
      <c r="C52" s="17">
        <f>'5'!D$6</f>
        <v>0</v>
      </c>
      <c r="D52" s="21">
        <f t="shared" si="6"/>
        <v>0</v>
      </c>
      <c r="E52" s="17">
        <f>'5'!C$42</f>
        <v>0</v>
      </c>
      <c r="F52" s="17">
        <f>'5'!D$42</f>
        <v>0</v>
      </c>
      <c r="G52" s="17">
        <f>'5'!E$42</f>
        <v>0</v>
      </c>
      <c r="H52" s="17">
        <f>'5'!F$42</f>
        <v>0</v>
      </c>
      <c r="I52" s="17">
        <f>'5'!G$42</f>
        <v>90</v>
      </c>
      <c r="J52" s="17">
        <f t="shared" si="7"/>
        <v>169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169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169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169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169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169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169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169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169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169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169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Jari Niemi</v>
      </c>
      <c r="C68" s="11">
        <f>'1'!D$7</f>
        <v>102</v>
      </c>
      <c r="D68" s="22">
        <f>IF(LARGE(C$68:C$82,1)*1000=0,0,C68/LARGE(C$68:C$82,1)*1000)</f>
        <v>790.69767441860461</v>
      </c>
      <c r="E68" s="11">
        <f>'1'!C$48</f>
        <v>4.5</v>
      </c>
      <c r="F68" s="11">
        <f>'1'!D$48</f>
        <v>4.5</v>
      </c>
      <c r="G68" s="11">
        <f>'1'!E$48</f>
        <v>5.5</v>
      </c>
      <c r="H68" s="11">
        <f>'1'!F$48</f>
        <v>0</v>
      </c>
      <c r="I68" s="11">
        <f>'1'!G$48</f>
        <v>0</v>
      </c>
      <c r="J68" s="11">
        <f>LARGE(C$68:C$82,1)-C68</f>
        <v>27</v>
      </c>
    </row>
    <row r="69" spans="1:10">
      <c r="A69" s="10" t="s">
        <v>5</v>
      </c>
      <c r="B69" s="11" t="str">
        <f>Kilpailu!B$11</f>
        <v>Jukka Heikkilä</v>
      </c>
      <c r="C69" s="11">
        <f>'2'!D$7</f>
        <v>129</v>
      </c>
      <c r="D69" s="22">
        <f t="shared" ref="D69:D82" si="8">IF(LARGE(C$68:C$82,1)*1000=0,0,C69/LARGE(C$68:C$82,1)*1000)</f>
        <v>1000</v>
      </c>
      <c r="E69" s="11">
        <f>'2'!C$49</f>
        <v>7.5</v>
      </c>
      <c r="F69" s="11">
        <f>'2'!D$49</f>
        <v>7.5</v>
      </c>
      <c r="G69" s="11">
        <f>'2'!E$49</f>
        <v>7</v>
      </c>
      <c r="H69" s="11">
        <f>'2'!F$49</f>
        <v>0</v>
      </c>
      <c r="I69" s="11">
        <f>'2'!G$49</f>
        <v>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Tero Vartiainen</v>
      </c>
      <c r="C70" s="11">
        <f>'3'!D$7</f>
        <v>117</v>
      </c>
      <c r="D70" s="22">
        <f t="shared" si="8"/>
        <v>906.9767441860464</v>
      </c>
      <c r="E70" s="11">
        <f>'3'!C$50</f>
        <v>7</v>
      </c>
      <c r="F70" s="11">
        <f>'3'!D$50</f>
        <v>7</v>
      </c>
      <c r="G70" s="11">
        <f>'3'!E$50</f>
        <v>7.5</v>
      </c>
      <c r="H70" s="11">
        <f>'3'!F$50</f>
        <v>0</v>
      </c>
      <c r="I70" s="11">
        <f>'3'!G$50</f>
        <v>0</v>
      </c>
      <c r="J70" s="11">
        <f t="shared" si="9"/>
        <v>12</v>
      </c>
    </row>
    <row r="71" spans="1:10">
      <c r="A71" s="10" t="s">
        <v>7</v>
      </c>
      <c r="B71" s="11">
        <f>Kilpailu!B$13</f>
        <v>0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0</v>
      </c>
      <c r="J71" s="11">
        <f t="shared" si="9"/>
        <v>129</v>
      </c>
    </row>
    <row r="72" spans="1:10">
      <c r="A72" s="10" t="s">
        <v>8</v>
      </c>
      <c r="B72" s="11">
        <f>Kilpailu!B$14</f>
        <v>0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0</v>
      </c>
      <c r="J72" s="11">
        <f t="shared" si="9"/>
        <v>129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129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129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129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129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129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129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129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129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129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129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76" workbookViewId="0">
      <selection activeCell="E56" sqref="E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Jari Niemi</v>
      </c>
      <c r="C5" s="1" t="s">
        <v>20</v>
      </c>
      <c r="D5">
        <f>SUM(H15:H25)</f>
        <v>141</v>
      </c>
      <c r="E5" s="26">
        <f>Tulokset!D28</f>
        <v>796.61016949152543</v>
      </c>
    </row>
    <row r="6" spans="1:8">
      <c r="C6" s="1" t="s">
        <v>22</v>
      </c>
      <c r="D6">
        <f>SUM(C42:G42)-LARGE(C42:G42,1)-SMALL(C42:G42,1)</f>
        <v>142</v>
      </c>
      <c r="E6" s="26">
        <f>Tulokset!D48</f>
        <v>840.23668639053255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102</v>
      </c>
      <c r="E7" s="26">
        <f>Tulokset!D68</f>
        <v>790.69767441860461</v>
      </c>
    </row>
    <row r="8" spans="1:8">
      <c r="A8" s="1" t="s">
        <v>1</v>
      </c>
      <c r="B8" s="12">
        <f>Kilpailu!B5</f>
        <v>40019</v>
      </c>
      <c r="E8" s="26"/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385</v>
      </c>
      <c r="E9" s="27">
        <f>SUM(E5:E7)</f>
        <v>2427.5445303006627</v>
      </c>
    </row>
    <row r="10" spans="1:8">
      <c r="C10" s="1" t="s">
        <v>26</v>
      </c>
      <c r="D10" s="3">
        <f>SMALL(D5:D7,1)</f>
        <v>102</v>
      </c>
      <c r="E10" s="28">
        <f>SMALL(E5:E7,1)</f>
        <v>790.69767441860461</v>
      </c>
    </row>
    <row r="11" spans="1:8">
      <c r="C11" s="1" t="s">
        <v>27</v>
      </c>
      <c r="D11">
        <f>SUM(D5:D7)-D10</f>
        <v>283</v>
      </c>
      <c r="E11" s="26">
        <f>SUM(E5:E7)-E10</f>
        <v>1636.8468558820582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Timantti</v>
      </c>
      <c r="C15" s="6">
        <v>4.5</v>
      </c>
      <c r="D15" s="6">
        <v>4.5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14.5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Suora leijutus kahdella 180 piruet.</v>
      </c>
      <c r="C16" s="6">
        <v>4</v>
      </c>
      <c r="D16" s="6">
        <v>5.5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13.5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Pystykolmio 360 piruetilla</v>
      </c>
      <c r="C17" s="6">
        <v>4</v>
      </c>
      <c r="D17" s="6">
        <v>4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Vaakakierre</v>
      </c>
      <c r="C18" s="6">
        <v>6.5</v>
      </c>
      <c r="D18" s="6">
        <v>7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Tuplasilmukat</v>
      </c>
      <c r="C19" s="6">
        <v>5</v>
      </c>
      <c r="D19" s="6">
        <v>5.5</v>
      </c>
      <c r="E19" s="6">
        <v>6.5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17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Pystykäännökset</v>
      </c>
      <c r="C20" s="6">
        <v>6</v>
      </c>
      <c r="D20" s="6">
        <v>6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Pushover</v>
      </c>
      <c r="C21" s="6">
        <v>5.5</v>
      </c>
      <c r="D21" s="6">
        <v>6.5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Puolikas cuubalainen kahdeksikko</v>
      </c>
      <c r="C22" s="6">
        <v>6</v>
      </c>
      <c r="D22" s="6">
        <v>6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19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Suora autorotaation 45 ast. Kulm.</v>
      </c>
      <c r="C23" s="6">
        <v>1.5</v>
      </c>
      <c r="D23" s="6">
        <v>1.5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6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/>
      <c r="G24" s="6">
        <v>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43</v>
      </c>
      <c r="D26" s="6">
        <f>SUM(D15:D25)</f>
        <v>46.5</v>
      </c>
      <c r="E26" s="6">
        <f>SUM(E15:E25)</f>
        <v>51.5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Timantti</v>
      </c>
      <c r="C31" s="9">
        <v>4</v>
      </c>
      <c r="D31" s="9">
        <v>5</v>
      </c>
      <c r="E31" s="9">
        <v>5.5</v>
      </c>
      <c r="F31" s="9">
        <v>0</v>
      </c>
      <c r="G31" s="9">
        <v>10</v>
      </c>
      <c r="H31" s="9">
        <f>SUM(C31:G31)</f>
        <v>24.5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Suora leijutus kahdella 180 piruet.</v>
      </c>
      <c r="C32" s="9">
        <v>4.5</v>
      </c>
      <c r="D32" s="9">
        <v>5.5</v>
      </c>
      <c r="E32" s="9">
        <v>4</v>
      </c>
      <c r="F32" s="9">
        <v>0</v>
      </c>
      <c r="G32" s="9">
        <v>10</v>
      </c>
      <c r="H32" s="9">
        <f t="shared" ref="H32:H41" si="0">SUM(C32:G32)</f>
        <v>24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Pystykolmio 360 piruetilla</v>
      </c>
      <c r="C33" s="9">
        <v>3</v>
      </c>
      <c r="D33" s="9">
        <v>4</v>
      </c>
      <c r="E33" s="9">
        <v>3.5</v>
      </c>
      <c r="F33" s="9">
        <v>0</v>
      </c>
      <c r="G33" s="9">
        <v>10</v>
      </c>
      <c r="H33" s="9">
        <f t="shared" si="0"/>
        <v>20.5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Vaakakierre</v>
      </c>
      <c r="C34" s="9">
        <v>5.5</v>
      </c>
      <c r="D34" s="9">
        <v>8</v>
      </c>
      <c r="E34" s="9">
        <v>7</v>
      </c>
      <c r="F34" s="9">
        <v>0</v>
      </c>
      <c r="G34" s="9">
        <v>10</v>
      </c>
      <c r="H34" s="9">
        <f t="shared" si="0"/>
        <v>30.5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Tuplasilmukat</v>
      </c>
      <c r="C35" s="9">
        <v>5</v>
      </c>
      <c r="D35" s="9">
        <v>7</v>
      </c>
      <c r="E35" s="9">
        <v>6</v>
      </c>
      <c r="F35" s="9">
        <v>0</v>
      </c>
      <c r="G35" s="9">
        <v>10</v>
      </c>
      <c r="H35" s="9">
        <f t="shared" si="0"/>
        <v>28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Pystykäännökset</v>
      </c>
      <c r="C36" s="9">
        <v>6</v>
      </c>
      <c r="D36" s="9">
        <v>6.5</v>
      </c>
      <c r="E36" s="9">
        <v>6</v>
      </c>
      <c r="F36" s="9">
        <v>0</v>
      </c>
      <c r="G36" s="9">
        <v>10</v>
      </c>
      <c r="H36" s="9">
        <f t="shared" si="0"/>
        <v>28.5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Pushover</v>
      </c>
      <c r="C37" s="9">
        <v>6</v>
      </c>
      <c r="D37" s="9">
        <v>6.5</v>
      </c>
      <c r="E37" s="9">
        <v>5.5</v>
      </c>
      <c r="F37" s="9">
        <v>0</v>
      </c>
      <c r="G37" s="9">
        <v>10</v>
      </c>
      <c r="H37" s="9">
        <f t="shared" si="0"/>
        <v>28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Puolikas cuubalainen kahdeksikko</v>
      </c>
      <c r="C38" s="9">
        <v>5</v>
      </c>
      <c r="D38" s="9">
        <v>6.5</v>
      </c>
      <c r="E38" s="9">
        <v>4.5</v>
      </c>
      <c r="F38" s="9">
        <v>0</v>
      </c>
      <c r="G38" s="9">
        <v>10</v>
      </c>
      <c r="H38" s="9">
        <f t="shared" si="0"/>
        <v>26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Suora autorotaation 45 ast. Kulm.</v>
      </c>
      <c r="C39" s="9">
        <v>1.5</v>
      </c>
      <c r="D39" s="9">
        <v>5.5</v>
      </c>
      <c r="E39" s="9">
        <v>5</v>
      </c>
      <c r="F39" s="9">
        <v>0</v>
      </c>
      <c r="G39" s="9">
        <v>10</v>
      </c>
      <c r="H39" s="9">
        <f t="shared" si="0"/>
        <v>22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 xml:space="preserve"> </v>
      </c>
      <c r="C40" s="9"/>
      <c r="D40" s="9"/>
      <c r="E40" s="9"/>
      <c r="F40" s="9"/>
      <c r="G40" s="9"/>
      <c r="H40" s="9">
        <f t="shared" si="0"/>
        <v>0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40.5</v>
      </c>
      <c r="D42" s="9">
        <f>SUM(D31:D41)</f>
        <v>54.5</v>
      </c>
      <c r="E42" s="9">
        <f>SUM(E31:E41)</f>
        <v>47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Timantti</v>
      </c>
      <c r="C47" s="11">
        <v>6</v>
      </c>
      <c r="D47" s="11">
        <v>5.5</v>
      </c>
      <c r="E47" s="11">
        <v>6</v>
      </c>
      <c r="F47" s="11"/>
      <c r="G47" s="11"/>
      <c r="H47" s="11">
        <f>SUM(C47:G47)</f>
        <v>17.5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Suora leijutus kahdella 180 piruet.</v>
      </c>
      <c r="C48" s="11">
        <v>4.5</v>
      </c>
      <c r="D48" s="11">
        <v>4.5</v>
      </c>
      <c r="E48" s="11">
        <v>5.5</v>
      </c>
      <c r="F48" s="11"/>
      <c r="G48" s="11"/>
      <c r="H48" s="11">
        <f t="shared" ref="H48:H57" si="1">SUM(C48:G48)</f>
        <v>14.5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Pystykolmio 360 piruetilla</v>
      </c>
      <c r="C49" s="11">
        <v>5.5</v>
      </c>
      <c r="D49" s="11">
        <v>4.5</v>
      </c>
      <c r="E49" s="11">
        <v>4</v>
      </c>
      <c r="F49" s="11"/>
      <c r="G49" s="11"/>
      <c r="H49" s="11">
        <f t="shared" si="1"/>
        <v>14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Vaakakierre</v>
      </c>
      <c r="C50" s="11">
        <v>6</v>
      </c>
      <c r="D50" s="11">
        <v>8</v>
      </c>
      <c r="E50" s="11">
        <v>7.5</v>
      </c>
      <c r="F50" s="11"/>
      <c r="G50" s="11"/>
      <c r="H50" s="11">
        <f t="shared" si="1"/>
        <v>21.5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Tuplasilmukat</v>
      </c>
      <c r="C51" s="11">
        <v>6.5</v>
      </c>
      <c r="D51" s="11">
        <v>6.5</v>
      </c>
      <c r="E51" s="11">
        <v>7.5</v>
      </c>
      <c r="F51" s="11"/>
      <c r="G51" s="11"/>
      <c r="H51" s="11">
        <f t="shared" si="1"/>
        <v>20.5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Pystykäännökset</v>
      </c>
      <c r="C52" s="11">
        <v>6.5</v>
      </c>
      <c r="D52" s="11">
        <v>7</v>
      </c>
      <c r="E52" s="11">
        <v>6.5</v>
      </c>
      <c r="F52" s="11"/>
      <c r="G52" s="11"/>
      <c r="H52" s="11">
        <f t="shared" si="1"/>
        <v>20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Pushover</v>
      </c>
      <c r="C53" s="11">
        <v>5.5</v>
      </c>
      <c r="D53" s="11">
        <v>6</v>
      </c>
      <c r="E53" s="11">
        <v>6</v>
      </c>
      <c r="F53" s="11"/>
      <c r="G53" s="11"/>
      <c r="H53" s="11">
        <f t="shared" si="1"/>
        <v>17.5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Puolikas cuubalainen kahdeksikko</v>
      </c>
      <c r="C54" s="11">
        <v>6.5</v>
      </c>
      <c r="D54" s="11">
        <v>7</v>
      </c>
      <c r="E54" s="11">
        <v>8.5</v>
      </c>
      <c r="F54" s="11"/>
      <c r="G54" s="11"/>
      <c r="H54" s="11">
        <f t="shared" si="1"/>
        <v>22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Suora autorotaation 45 ast. Kulm.</v>
      </c>
      <c r="C55" s="11">
        <v>2.5</v>
      </c>
      <c r="D55" s="11">
        <v>3.5</v>
      </c>
      <c r="E55" s="11">
        <v>2.5</v>
      </c>
      <c r="F55" s="11"/>
      <c r="G55" s="11"/>
      <c r="H55" s="11">
        <f t="shared" si="1"/>
        <v>8.5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 xml:space="preserve"> </v>
      </c>
      <c r="C56" s="11"/>
      <c r="D56" s="11"/>
      <c r="E56" s="11"/>
      <c r="F56" s="11"/>
      <c r="G56" s="11"/>
      <c r="H56" s="11">
        <f t="shared" si="1"/>
        <v>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49.5</v>
      </c>
      <c r="D58" s="11">
        <f>SUM(D47:D57)</f>
        <v>52.5</v>
      </c>
      <c r="E58" s="11">
        <f>SUM(E47:E57)</f>
        <v>54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14" workbookViewId="0">
      <selection activeCell="E14" sqref="E14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Jukka Heikkilä</v>
      </c>
      <c r="C5" s="1" t="s">
        <v>20</v>
      </c>
      <c r="D5">
        <f>SUM(C26:G26)-LARGE(C26:G26,1)-SMALL(C26:G26,1)</f>
        <v>174</v>
      </c>
      <c r="E5" s="26">
        <f>Tulokset!D29</f>
        <v>983.05084745762713</v>
      </c>
    </row>
    <row r="6" spans="1:8">
      <c r="C6" s="1" t="s">
        <v>22</v>
      </c>
      <c r="D6">
        <f>SUM(C42:G42)-LARGE(C42:G42,1)-SMALL(C42:G42,1)</f>
        <v>128.5</v>
      </c>
      <c r="E6" s="26">
        <f>Tulokset!D49</f>
        <v>760.35502958579877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129</v>
      </c>
      <c r="E7" s="26">
        <f>Tulokset!D69</f>
        <v>1000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431.5</v>
      </c>
      <c r="E9" s="27">
        <f>SUM(E5:E7)</f>
        <v>2743.4058770434258</v>
      </c>
    </row>
    <row r="10" spans="1:8">
      <c r="C10" s="1" t="s">
        <v>26</v>
      </c>
      <c r="D10" s="3">
        <f>SMALL(D5:D7,1)</f>
        <v>128.5</v>
      </c>
      <c r="E10" s="28">
        <f>SMALL(E5:E7,1)</f>
        <v>760.35502958579877</v>
      </c>
    </row>
    <row r="11" spans="1:8">
      <c r="C11" s="1" t="s">
        <v>27</v>
      </c>
      <c r="D11">
        <f>SUM(D5:D7)-D10</f>
        <v>303</v>
      </c>
      <c r="E11" s="26">
        <f>SUM(E5:E7)-E10</f>
        <v>1983.050847457627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5.5</v>
      </c>
      <c r="D15" s="6">
        <v>7</v>
      </c>
      <c r="E15" s="6">
        <v>7</v>
      </c>
      <c r="F15" s="6">
        <v>0</v>
      </c>
      <c r="G15" s="6">
        <v>10</v>
      </c>
      <c r="H15" s="6">
        <f>SUM(C15:G15)</f>
        <v>29.5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7</v>
      </c>
      <c r="D16" s="6">
        <v>7.5</v>
      </c>
      <c r="E16" s="6">
        <v>6.5</v>
      </c>
      <c r="F16" s="6">
        <v>0</v>
      </c>
      <c r="G16" s="6">
        <v>10</v>
      </c>
      <c r="H16" s="6">
        <f t="shared" ref="H16:H25" si="0">SUM(C16:G16)</f>
        <v>31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7</v>
      </c>
      <c r="D17" s="6">
        <v>5.5</v>
      </c>
      <c r="E17" s="6">
        <v>7</v>
      </c>
      <c r="F17" s="6">
        <v>0</v>
      </c>
      <c r="G17" s="6">
        <v>10</v>
      </c>
      <c r="H17" s="6">
        <f t="shared" si="0"/>
        <v>29.5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7.5</v>
      </c>
      <c r="D18" s="6">
        <v>8</v>
      </c>
      <c r="E18" s="6">
        <v>7.5</v>
      </c>
      <c r="F18" s="6">
        <v>0</v>
      </c>
      <c r="G18" s="6">
        <v>10</v>
      </c>
      <c r="H18" s="6">
        <f t="shared" si="0"/>
        <v>33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6.5</v>
      </c>
      <c r="D19" s="6">
        <v>7</v>
      </c>
      <c r="E19" s="6">
        <v>7.5</v>
      </c>
      <c r="F19" s="6">
        <v>0</v>
      </c>
      <c r="G19" s="6">
        <v>10</v>
      </c>
      <c r="H19" s="6">
        <f t="shared" si="0"/>
        <v>31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5.5</v>
      </c>
      <c r="D20" s="6">
        <v>4.5</v>
      </c>
      <c r="E20" s="6">
        <v>6.5</v>
      </c>
      <c r="F20" s="6">
        <v>0</v>
      </c>
      <c r="G20" s="6">
        <v>10</v>
      </c>
      <c r="H20" s="6">
        <f t="shared" si="0"/>
        <v>26.5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6</v>
      </c>
      <c r="D21" s="6">
        <v>6.5</v>
      </c>
      <c r="E21" s="6">
        <v>7</v>
      </c>
      <c r="F21" s="6">
        <v>0</v>
      </c>
      <c r="G21" s="6">
        <v>10</v>
      </c>
      <c r="H21" s="6">
        <f t="shared" si="0"/>
        <v>29.5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6</v>
      </c>
      <c r="D22" s="6">
        <v>5</v>
      </c>
      <c r="E22" s="6">
        <v>6.5</v>
      </c>
      <c r="F22" s="6">
        <v>0</v>
      </c>
      <c r="G22" s="6">
        <v>10</v>
      </c>
      <c r="H22" s="6">
        <f t="shared" si="0"/>
        <v>27.5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4.5</v>
      </c>
      <c r="D23" s="6">
        <v>6</v>
      </c>
      <c r="E23" s="6">
        <v>6</v>
      </c>
      <c r="F23" s="6">
        <v>0</v>
      </c>
      <c r="G23" s="6">
        <v>10</v>
      </c>
      <c r="H23" s="6">
        <f t="shared" si="0"/>
        <v>26.5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55.5</v>
      </c>
      <c r="D26" s="6">
        <f>SUM(D15:D25)</f>
        <v>57</v>
      </c>
      <c r="E26" s="6">
        <f>SUM(E15:E25)</f>
        <v>61.5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5.5</v>
      </c>
      <c r="D31" s="9">
        <v>7.5</v>
      </c>
      <c r="E31" s="9">
        <v>6</v>
      </c>
      <c r="F31" s="9">
        <v>0</v>
      </c>
      <c r="G31" s="9">
        <v>10</v>
      </c>
      <c r="H31" s="9">
        <f>SUM(C31:G31)</f>
        <v>29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6.5</v>
      </c>
      <c r="D32" s="9">
        <v>7.5</v>
      </c>
      <c r="E32" s="9">
        <v>7</v>
      </c>
      <c r="F32" s="9">
        <v>0</v>
      </c>
      <c r="G32" s="9">
        <v>10</v>
      </c>
      <c r="H32" s="9">
        <f t="shared" ref="H32:H41" si="1">SUM(C32:G32)</f>
        <v>31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7.5</v>
      </c>
      <c r="D33" s="9">
        <v>8</v>
      </c>
      <c r="E33" s="9">
        <v>7.5</v>
      </c>
      <c r="F33" s="9">
        <v>0</v>
      </c>
      <c r="G33" s="9">
        <v>10</v>
      </c>
      <c r="H33" s="9">
        <f t="shared" si="1"/>
        <v>33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8</v>
      </c>
      <c r="D34" s="9">
        <v>8.5</v>
      </c>
      <c r="E34" s="9">
        <v>8</v>
      </c>
      <c r="F34" s="9">
        <v>0</v>
      </c>
      <c r="G34" s="9">
        <v>10</v>
      </c>
      <c r="H34" s="9">
        <f t="shared" si="1"/>
        <v>34.5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7</v>
      </c>
      <c r="D35" s="9">
        <v>6.5</v>
      </c>
      <c r="E35" s="9">
        <v>7</v>
      </c>
      <c r="F35" s="9">
        <v>0</v>
      </c>
      <c r="G35" s="9">
        <v>10</v>
      </c>
      <c r="H35" s="9">
        <f t="shared" si="1"/>
        <v>30.5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6.5</v>
      </c>
      <c r="D36" s="9">
        <v>7</v>
      </c>
      <c r="E36" s="9">
        <v>7</v>
      </c>
      <c r="F36" s="9">
        <v>0</v>
      </c>
      <c r="G36" s="9">
        <v>10</v>
      </c>
      <c r="H36" s="9">
        <f t="shared" si="1"/>
        <v>30.5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0</v>
      </c>
      <c r="D37" s="9">
        <v>0</v>
      </c>
      <c r="E37" s="9">
        <v>0</v>
      </c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0</v>
      </c>
      <c r="D38" s="9">
        <v>0</v>
      </c>
      <c r="E38" s="9">
        <v>0</v>
      </c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0</v>
      </c>
      <c r="D39" s="9">
        <v>0</v>
      </c>
      <c r="E39" s="9">
        <v>0</v>
      </c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41</v>
      </c>
      <c r="D42" s="9">
        <f>SUM(D31:D41)</f>
        <v>45</v>
      </c>
      <c r="E42" s="9">
        <f>SUM(E31:E41)</f>
        <v>42.5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>
        <v>6</v>
      </c>
      <c r="D47" s="11">
        <v>7</v>
      </c>
      <c r="E47" s="11">
        <v>6</v>
      </c>
      <c r="F47" s="11"/>
      <c r="G47" s="11"/>
      <c r="H47" s="11">
        <f>SUM(C47:G47)</f>
        <v>19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>
        <v>7</v>
      </c>
      <c r="D48" s="11">
        <v>7.5</v>
      </c>
      <c r="E48" s="11">
        <v>7</v>
      </c>
      <c r="F48" s="11"/>
      <c r="G48" s="11"/>
      <c r="H48" s="11">
        <f t="shared" ref="H48:H57" si="2">SUM(C48:G48)</f>
        <v>21.5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>
        <v>7.5</v>
      </c>
      <c r="D49" s="11">
        <v>7.5</v>
      </c>
      <c r="E49" s="11">
        <v>7</v>
      </c>
      <c r="F49" s="11"/>
      <c r="G49" s="11"/>
      <c r="H49" s="11">
        <f t="shared" si="2"/>
        <v>22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>
        <v>8</v>
      </c>
      <c r="D50" s="11">
        <v>7.5</v>
      </c>
      <c r="E50" s="11">
        <v>8</v>
      </c>
      <c r="F50" s="11"/>
      <c r="G50" s="11"/>
      <c r="H50" s="11">
        <f t="shared" si="2"/>
        <v>23.5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>
        <v>8</v>
      </c>
      <c r="D51" s="11">
        <v>8</v>
      </c>
      <c r="E51" s="11">
        <v>9</v>
      </c>
      <c r="F51" s="11"/>
      <c r="G51" s="11"/>
      <c r="H51" s="11">
        <f t="shared" si="2"/>
        <v>25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>
        <v>6.5</v>
      </c>
      <c r="D52" s="11">
        <v>7</v>
      </c>
      <c r="E52" s="11">
        <v>7</v>
      </c>
      <c r="F52" s="11"/>
      <c r="G52" s="11"/>
      <c r="H52" s="11">
        <f t="shared" si="2"/>
        <v>20.5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>
        <v>8</v>
      </c>
      <c r="D53" s="11">
        <v>7</v>
      </c>
      <c r="E53" s="11">
        <v>7.5</v>
      </c>
      <c r="F53" s="11"/>
      <c r="G53" s="11"/>
      <c r="H53" s="11">
        <f t="shared" si="2"/>
        <v>22.5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>
        <v>7</v>
      </c>
      <c r="D54" s="11">
        <v>6</v>
      </c>
      <c r="E54" s="11">
        <v>7</v>
      </c>
      <c r="F54" s="11"/>
      <c r="G54" s="11"/>
      <c r="H54" s="11">
        <f t="shared" si="2"/>
        <v>20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>
        <v>6</v>
      </c>
      <c r="D55" s="11">
        <v>7.5</v>
      </c>
      <c r="E55" s="11">
        <v>7</v>
      </c>
      <c r="F55" s="11"/>
      <c r="G55" s="11"/>
      <c r="H55" s="11">
        <f t="shared" si="2"/>
        <v>20.5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64</v>
      </c>
      <c r="D58" s="11">
        <f>SUM(D47:D57)</f>
        <v>65</v>
      </c>
      <c r="E58" s="11">
        <f>SUM(E47:E57)</f>
        <v>65.5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31" workbookViewId="0">
      <selection activeCell="E56" sqref="E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Tero Vartiainen</v>
      </c>
      <c r="C5" s="1" t="s">
        <v>20</v>
      </c>
      <c r="D5">
        <f>SUM(C26:G26)-LARGE(C26:G26,1)-SMALL(C26:G26,1)</f>
        <v>177</v>
      </c>
      <c r="E5">
        <f>Tulokset!D30</f>
        <v>1000</v>
      </c>
    </row>
    <row r="6" spans="1:8">
      <c r="C6" s="1" t="s">
        <v>22</v>
      </c>
      <c r="D6">
        <f>SUM(C42:G42)-LARGE(C42:G42,1)-SMALL(C42:G42,1)</f>
        <v>169</v>
      </c>
      <c r="E6" s="26">
        <f>Tulokset!D50</f>
        <v>1000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117</v>
      </c>
      <c r="E7" s="26">
        <f>Tulokset!D70</f>
        <v>906.9767441860464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463</v>
      </c>
      <c r="E9" s="27">
        <f>SUM(E5:E7)</f>
        <v>2906.9767441860463</v>
      </c>
    </row>
    <row r="10" spans="1:8">
      <c r="C10" s="1" t="s">
        <v>26</v>
      </c>
      <c r="D10" s="3">
        <f>SMALL(D5:D7,1)</f>
        <v>117</v>
      </c>
      <c r="E10" s="28">
        <f>SMALL(E5:E7,1)</f>
        <v>906.9767441860464</v>
      </c>
    </row>
    <row r="11" spans="1:8">
      <c r="C11" s="1" t="s">
        <v>27</v>
      </c>
      <c r="D11">
        <f>SUM(D5:D7)-D10</f>
        <v>346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6</v>
      </c>
      <c r="D15" s="6">
        <v>5</v>
      </c>
      <c r="E15" s="6">
        <v>6</v>
      </c>
      <c r="F15" s="6">
        <v>0</v>
      </c>
      <c r="G15" s="6">
        <v>10</v>
      </c>
      <c r="H15" s="6">
        <f>SUM(C15:G15)</f>
        <v>27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7.5</v>
      </c>
      <c r="D16" s="6">
        <v>7</v>
      </c>
      <c r="E16" s="6">
        <v>7</v>
      </c>
      <c r="F16" s="6">
        <v>0</v>
      </c>
      <c r="G16" s="6">
        <v>10</v>
      </c>
      <c r="H16" s="6">
        <f t="shared" ref="H16:H25" si="0">SUM(C16:G16)</f>
        <v>31.5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5</v>
      </c>
      <c r="D17" s="6">
        <v>4.5</v>
      </c>
      <c r="E17" s="6">
        <v>6.5</v>
      </c>
      <c r="F17" s="6">
        <v>0</v>
      </c>
      <c r="G17" s="6">
        <v>10</v>
      </c>
      <c r="H17" s="6">
        <f t="shared" si="0"/>
        <v>26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7</v>
      </c>
      <c r="D18" s="6">
        <v>8.5</v>
      </c>
      <c r="E18" s="6">
        <v>6.5</v>
      </c>
      <c r="F18" s="6">
        <v>0</v>
      </c>
      <c r="G18" s="6">
        <v>10</v>
      </c>
      <c r="H18" s="6">
        <f t="shared" si="0"/>
        <v>32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6.5</v>
      </c>
      <c r="D19" s="6">
        <v>8</v>
      </c>
      <c r="E19" s="6">
        <v>7</v>
      </c>
      <c r="F19" s="6">
        <v>0</v>
      </c>
      <c r="G19" s="6">
        <v>10</v>
      </c>
      <c r="H19" s="6">
        <f t="shared" si="0"/>
        <v>31.5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7</v>
      </c>
      <c r="D20" s="6">
        <v>6.5</v>
      </c>
      <c r="E20" s="6">
        <v>5.5</v>
      </c>
      <c r="F20" s="6">
        <v>0</v>
      </c>
      <c r="G20" s="6">
        <v>10</v>
      </c>
      <c r="H20" s="6">
        <f t="shared" si="0"/>
        <v>29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6.5</v>
      </c>
      <c r="D21" s="6">
        <v>6</v>
      </c>
      <c r="E21" s="6">
        <v>6</v>
      </c>
      <c r="F21" s="6">
        <v>0</v>
      </c>
      <c r="G21" s="6">
        <v>10</v>
      </c>
      <c r="H21" s="6">
        <f t="shared" si="0"/>
        <v>28.5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7.5</v>
      </c>
      <c r="D22" s="6">
        <v>7</v>
      </c>
      <c r="E22" s="6">
        <v>8</v>
      </c>
      <c r="F22" s="6">
        <v>0</v>
      </c>
      <c r="G22" s="6">
        <v>10</v>
      </c>
      <c r="H22" s="6">
        <f t="shared" si="0"/>
        <v>32.5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5</v>
      </c>
      <c r="D23" s="6">
        <v>7</v>
      </c>
      <c r="E23" s="6">
        <v>7</v>
      </c>
      <c r="F23" s="6">
        <v>0</v>
      </c>
      <c r="G23" s="6">
        <v>10</v>
      </c>
      <c r="H23" s="6">
        <f t="shared" si="0"/>
        <v>29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58</v>
      </c>
      <c r="D26" s="6">
        <f>SUM(D15:D25)</f>
        <v>59.5</v>
      </c>
      <c r="E26" s="6">
        <f>SUM(E15:E25)</f>
        <v>59.5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5.5</v>
      </c>
      <c r="D31" s="9">
        <v>6</v>
      </c>
      <c r="E31" s="9">
        <v>6</v>
      </c>
      <c r="F31" s="9">
        <v>0</v>
      </c>
      <c r="G31" s="9">
        <v>10</v>
      </c>
      <c r="H31" s="9">
        <f>SUM(C31:G31)</f>
        <v>27.5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6.5</v>
      </c>
      <c r="D32" s="9">
        <v>6.5</v>
      </c>
      <c r="E32" s="9">
        <v>6.5</v>
      </c>
      <c r="F32" s="9">
        <v>0</v>
      </c>
      <c r="G32" s="9">
        <v>10</v>
      </c>
      <c r="H32" s="9">
        <f t="shared" ref="H32:H41" si="1">SUM(C32:G32)</f>
        <v>29.5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6</v>
      </c>
      <c r="D33" s="19">
        <v>4.5</v>
      </c>
      <c r="E33" s="9">
        <v>7</v>
      </c>
      <c r="F33" s="9">
        <v>0</v>
      </c>
      <c r="G33" s="9">
        <v>10</v>
      </c>
      <c r="H33" s="9">
        <f t="shared" si="1"/>
        <v>27.5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6</v>
      </c>
      <c r="D34" s="9">
        <v>8</v>
      </c>
      <c r="E34" s="9">
        <v>6.5</v>
      </c>
      <c r="F34" s="9">
        <v>0</v>
      </c>
      <c r="G34" s="9">
        <v>10</v>
      </c>
      <c r="H34" s="9">
        <f t="shared" si="1"/>
        <v>30.5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6</v>
      </c>
      <c r="D35" s="9">
        <v>7.5</v>
      </c>
      <c r="E35" s="9">
        <v>6</v>
      </c>
      <c r="F35" s="9">
        <v>0</v>
      </c>
      <c r="G35" s="9">
        <v>10</v>
      </c>
      <c r="H35" s="9">
        <f t="shared" si="1"/>
        <v>29.5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6</v>
      </c>
      <c r="D36" s="9">
        <v>6.5</v>
      </c>
      <c r="E36" s="9">
        <v>6</v>
      </c>
      <c r="F36" s="9">
        <v>0</v>
      </c>
      <c r="G36" s="9">
        <v>10</v>
      </c>
      <c r="H36" s="9">
        <f t="shared" si="1"/>
        <v>28.5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5</v>
      </c>
      <c r="D37" s="9">
        <v>6</v>
      </c>
      <c r="E37" s="9">
        <v>5.5</v>
      </c>
      <c r="F37" s="9">
        <v>0</v>
      </c>
      <c r="G37" s="9">
        <v>10</v>
      </c>
      <c r="H37" s="9">
        <f t="shared" si="1"/>
        <v>26.5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6.5</v>
      </c>
      <c r="D38" s="9">
        <v>8</v>
      </c>
      <c r="E38" s="9">
        <v>7</v>
      </c>
      <c r="F38" s="9">
        <v>0</v>
      </c>
      <c r="G38" s="9">
        <v>10</v>
      </c>
      <c r="H38" s="9">
        <f t="shared" si="1"/>
        <v>31.5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5</v>
      </c>
      <c r="D39" s="9">
        <v>5.5</v>
      </c>
      <c r="E39" s="9">
        <v>7.5</v>
      </c>
      <c r="F39" s="9">
        <v>0</v>
      </c>
      <c r="G39" s="9">
        <v>10</v>
      </c>
      <c r="H39" s="9">
        <f t="shared" si="1"/>
        <v>28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52.5</v>
      </c>
      <c r="D42" s="9">
        <f>SUM(D31:D41)</f>
        <v>58.5</v>
      </c>
      <c r="E42" s="9">
        <f>SUM(E31:E41)</f>
        <v>58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>
        <v>6</v>
      </c>
      <c r="D47" s="11">
        <v>6</v>
      </c>
      <c r="E47" s="11">
        <v>6</v>
      </c>
      <c r="F47" s="11"/>
      <c r="G47" s="11"/>
      <c r="H47" s="11">
        <f>SUM(C47:G47)</f>
        <v>18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>
        <v>5.5</v>
      </c>
      <c r="D48" s="11">
        <v>6.5</v>
      </c>
      <c r="E48" s="11">
        <v>6.5</v>
      </c>
      <c r="F48" s="11"/>
      <c r="G48" s="11"/>
      <c r="H48" s="11">
        <f t="shared" ref="H48:H57" si="2">SUM(C48:G48)</f>
        <v>18.5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>
        <v>6.5</v>
      </c>
      <c r="D49" s="11">
        <v>7</v>
      </c>
      <c r="E49" s="11">
        <v>7</v>
      </c>
      <c r="F49" s="11"/>
      <c r="G49" s="11"/>
      <c r="H49" s="11">
        <f t="shared" si="2"/>
        <v>20.5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>
        <v>7</v>
      </c>
      <c r="D50" s="11">
        <v>7</v>
      </c>
      <c r="E50" s="11">
        <v>7.5</v>
      </c>
      <c r="F50" s="11"/>
      <c r="G50" s="11"/>
      <c r="H50" s="11">
        <f t="shared" si="2"/>
        <v>21.5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>
        <v>6.5</v>
      </c>
      <c r="D51" s="11">
        <v>7</v>
      </c>
      <c r="E51" s="11">
        <v>6.5</v>
      </c>
      <c r="F51" s="11"/>
      <c r="G51" s="11"/>
      <c r="H51" s="11">
        <f t="shared" si="2"/>
        <v>20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>
        <v>6.5</v>
      </c>
      <c r="D52" s="11">
        <v>7</v>
      </c>
      <c r="E52" s="11">
        <v>6.5</v>
      </c>
      <c r="F52" s="11"/>
      <c r="G52" s="11"/>
      <c r="H52" s="11">
        <f t="shared" si="2"/>
        <v>20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>
        <v>7</v>
      </c>
      <c r="D53" s="11">
        <v>6</v>
      </c>
      <c r="E53" s="11">
        <v>6.5</v>
      </c>
      <c r="F53" s="11"/>
      <c r="G53" s="11"/>
      <c r="H53" s="11">
        <f t="shared" si="2"/>
        <v>19.5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>
        <v>7.5</v>
      </c>
      <c r="D54" s="11">
        <v>8</v>
      </c>
      <c r="E54" s="11">
        <v>7.5</v>
      </c>
      <c r="F54" s="11"/>
      <c r="G54" s="11"/>
      <c r="H54" s="11">
        <f t="shared" si="2"/>
        <v>23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>
        <v>5</v>
      </c>
      <c r="D55" s="11">
        <v>7.5</v>
      </c>
      <c r="E55" s="11">
        <v>5.5</v>
      </c>
      <c r="F55" s="11"/>
      <c r="G55" s="11"/>
      <c r="H55" s="11">
        <f t="shared" si="2"/>
        <v>18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57.5</v>
      </c>
      <c r="D58" s="11">
        <f>SUM(D47:D57)</f>
        <v>62</v>
      </c>
      <c r="E58" s="11">
        <f>SUM(E47:E57)</f>
        <v>59.5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23" workbookViewId="0">
      <selection activeCell="C31" sqref="C31:E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Kilpailu!B13</f>
        <v>0</v>
      </c>
      <c r="C5" s="1" t="s">
        <v>20</v>
      </c>
      <c r="D5">
        <f>SUM(C26:G26)-LARGE(C26:G26,1)-SMALL(C26:G26,1)</f>
        <v>0</v>
      </c>
      <c r="E5">
        <f>Tulokset!D31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23" workbookViewId="0">
      <selection activeCell="C31" sqref="C31:E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Kilpailu!B14</f>
        <v>0</v>
      </c>
      <c r="C5" s="1" t="s">
        <v>20</v>
      </c>
      <c r="D5">
        <f>SUM(C26:G26)-LARGE(C26:G26,1)-SMALL(C26:G26,1)</f>
        <v>0</v>
      </c>
      <c r="E5">
        <f>Tulokset!D32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F6" sqref="F6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85</v>
      </c>
      <c r="D1" s="37"/>
      <c r="E1" s="36" t="s">
        <v>86</v>
      </c>
    </row>
    <row r="2" spans="1:5" ht="17.25">
      <c r="A2" s="55">
        <f>Kilpailu!$B$5</f>
        <v>40019</v>
      </c>
      <c r="B2" s="56" t="str">
        <f>Kilpailu!$B$4</f>
        <v>Forssa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Timantti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Suora leijutus kahdella 180 piruet.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Pystykolmio 360 piruetilla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Vaakakierre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Tuplasilmukat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Pystykäännökset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>Pushover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>Puolikas cuubalainen kahdeksikko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>Suora autorotaation 45 ast. Kulm.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 xml:space="preserve"> 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85</v>
      </c>
      <c r="D16" s="37"/>
      <c r="E16" s="43" t="s">
        <v>86</v>
      </c>
    </row>
    <row r="17" spans="1:5" ht="17.25">
      <c r="A17" s="55">
        <f>Kilpailu!$B$5</f>
        <v>40019</v>
      </c>
      <c r="B17" s="56" t="str">
        <f>Kilpailu!$B$4</f>
        <v>Forssa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Timantti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Suora leijutus kahdella 180 piruet.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Pystykolmio 360 piruetilla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Vaakakierre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Tuplasilmukat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Pystykäännökset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>Pushover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>Puolikas cuubalainen kahdeksikko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>Suora autorotaation 45 ast. Kulm.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 xml:space="preserve"> 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85</v>
      </c>
      <c r="D31" s="46"/>
      <c r="E31" s="43" t="s">
        <v>86</v>
      </c>
    </row>
    <row r="32" spans="1:5" ht="17.25">
      <c r="A32" s="55">
        <f>Kilpailu!$B$5</f>
        <v>40019</v>
      </c>
      <c r="B32" s="56" t="str">
        <f>Kilpailu!$B$4</f>
        <v>Forssa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Timantti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Suora leijutus kahdella 180 piruet.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Pystykolmio 360 piruetilla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Vaakakierre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Tuplasilmukat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Pystykäännökset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>Pushover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>Puolikas cuubalainen kahdeksikko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>Suora autorotaation 45 ast. Kulm.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 xml:space="preserve"> 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2009-07-25T18:46:24Z</dcterms:modified>
</cp:coreProperties>
</file>