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17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5600" windowHeight="7905" activeTab="1"/>
  </bookViews>
  <sheets>
    <sheet name="Kilpailu" sheetId="1" r:id="rId1"/>
    <sheet name="Tulokset" sheetId="3" r:id="rId2"/>
    <sheet name="1" sheetId="2" r:id="rId3"/>
    <sheet name="2" sheetId="4" r:id="rId4"/>
    <sheet name="3" sheetId="5" r:id="rId5"/>
    <sheet name="4" sheetId="6" r:id="rId6"/>
    <sheet name="5" sheetId="7" r:id="rId7"/>
    <sheet name="6" sheetId="8" r:id="rId8"/>
    <sheet name="7" sheetId="9" r:id="rId9"/>
    <sheet name="8" sheetId="10" r:id="rId10"/>
    <sheet name="9" sheetId="11" r:id="rId11"/>
    <sheet name="10" sheetId="12" r:id="rId12"/>
    <sheet name="11" sheetId="13" r:id="rId13"/>
    <sheet name="12" sheetId="14" r:id="rId14"/>
    <sheet name="13" sheetId="15" r:id="rId15"/>
    <sheet name="14" sheetId="16" r:id="rId16"/>
    <sheet name="15" sheetId="17" r:id="rId17"/>
    <sheet name="Arvostelu lomakkeet" sheetId="19" r:id="rId18"/>
  </sheets>
  <calcPr calcId="125725"/>
</workbook>
</file>

<file path=xl/calcChain.xml><?xml version="1.0" encoding="utf-8"?>
<calcChain xmlns="http://schemas.openxmlformats.org/spreadsheetml/2006/main">
  <c r="B32" i="19"/>
  <c r="A32"/>
  <c r="B17"/>
  <c r="A17"/>
  <c r="A2"/>
  <c r="B2"/>
  <c r="B7" i="2"/>
  <c r="B43" i="19"/>
  <c r="B42"/>
  <c r="B41"/>
  <c r="B40"/>
  <c r="B39"/>
  <c r="B38"/>
  <c r="B37"/>
  <c r="B36"/>
  <c r="B35"/>
  <c r="B34"/>
  <c r="B33"/>
  <c r="B28"/>
  <c r="B27"/>
  <c r="B26"/>
  <c r="B25"/>
  <c r="B24"/>
  <c r="B23"/>
  <c r="B22"/>
  <c r="B21"/>
  <c r="B20"/>
  <c r="B19"/>
  <c r="B18"/>
  <c r="B13"/>
  <c r="B12"/>
  <c r="B11"/>
  <c r="B10"/>
  <c r="B9"/>
  <c r="B8"/>
  <c r="B7"/>
  <c r="B6"/>
  <c r="B5"/>
  <c r="B4"/>
  <c r="B3"/>
  <c r="B15" i="2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I73" i="3"/>
  <c r="I72"/>
  <c r="H73"/>
  <c r="H72"/>
  <c r="G73"/>
  <c r="G72"/>
  <c r="F73"/>
  <c r="F72"/>
  <c r="E73"/>
  <c r="E72"/>
  <c r="F71"/>
  <c r="G71"/>
  <c r="H71"/>
  <c r="I71"/>
  <c r="F70"/>
  <c r="G70"/>
  <c r="H70"/>
  <c r="I70"/>
  <c r="F69"/>
  <c r="G69"/>
  <c r="H69"/>
  <c r="I69"/>
  <c r="F68"/>
  <c r="G68"/>
  <c r="H68"/>
  <c r="I68"/>
  <c r="B25" i="17"/>
  <c r="B24"/>
  <c r="B23"/>
  <c r="B22"/>
  <c r="B21"/>
  <c r="B20"/>
  <c r="B19"/>
  <c r="B17"/>
  <c r="B18"/>
  <c r="B16"/>
  <c r="B15"/>
  <c r="B57"/>
  <c r="B56"/>
  <c r="B55"/>
  <c r="B54"/>
  <c r="B53"/>
  <c r="B52"/>
  <c r="B51"/>
  <c r="B50"/>
  <c r="B49"/>
  <c r="B48"/>
  <c r="B47"/>
  <c r="B57" i="16"/>
  <c r="B56"/>
  <c r="B55"/>
  <c r="B54"/>
  <c r="B53"/>
  <c r="B52"/>
  <c r="B51"/>
  <c r="B50"/>
  <c r="B49"/>
  <c r="B48"/>
  <c r="B47"/>
  <c r="B57" i="15"/>
  <c r="B56"/>
  <c r="B55"/>
  <c r="B54"/>
  <c r="B53"/>
  <c r="B52"/>
  <c r="B51"/>
  <c r="B50"/>
  <c r="B49"/>
  <c r="B48"/>
  <c r="B47"/>
  <c r="B57" i="14"/>
  <c r="B56"/>
  <c r="B55"/>
  <c r="B54"/>
  <c r="B53"/>
  <c r="B52"/>
  <c r="B51"/>
  <c r="B50"/>
  <c r="B49"/>
  <c r="B48"/>
  <c r="B47"/>
  <c r="B57" i="13"/>
  <c r="B56"/>
  <c r="B55"/>
  <c r="B54"/>
  <c r="B53"/>
  <c r="B52"/>
  <c r="B51"/>
  <c r="B50"/>
  <c r="B49"/>
  <c r="B48"/>
  <c r="B47"/>
  <c r="B57" i="12"/>
  <c r="B56"/>
  <c r="B55"/>
  <c r="B54"/>
  <c r="B53"/>
  <c r="B52"/>
  <c r="B51"/>
  <c r="B50"/>
  <c r="B49"/>
  <c r="B48"/>
  <c r="B47"/>
  <c r="B57" i="11"/>
  <c r="B56"/>
  <c r="B55"/>
  <c r="B54"/>
  <c r="B53"/>
  <c r="B52"/>
  <c r="B51"/>
  <c r="B50"/>
  <c r="B49"/>
  <c r="B48"/>
  <c r="B47"/>
  <c r="B57" i="10"/>
  <c r="B56"/>
  <c r="B55"/>
  <c r="B54"/>
  <c r="B53"/>
  <c r="B52"/>
  <c r="B51"/>
  <c r="B50"/>
  <c r="B49"/>
  <c r="B48"/>
  <c r="B47"/>
  <c r="B57" i="9"/>
  <c r="B56"/>
  <c r="B55"/>
  <c r="B54"/>
  <c r="B53"/>
  <c r="B52"/>
  <c r="B51"/>
  <c r="B50"/>
  <c r="B49"/>
  <c r="B48"/>
  <c r="B47"/>
  <c r="B57" i="8"/>
  <c r="B56"/>
  <c r="B55"/>
  <c r="B54"/>
  <c r="B53"/>
  <c r="B52"/>
  <c r="B51"/>
  <c r="B50"/>
  <c r="B49"/>
  <c r="B48"/>
  <c r="B47"/>
  <c r="B57" i="7"/>
  <c r="B56"/>
  <c r="B55"/>
  <c r="B54"/>
  <c r="B53"/>
  <c r="B52"/>
  <c r="B51"/>
  <c r="B50"/>
  <c r="B49"/>
  <c r="B48"/>
  <c r="B47"/>
  <c r="B57" i="6"/>
  <c r="B56"/>
  <c r="B55"/>
  <c r="B54"/>
  <c r="B53"/>
  <c r="B52"/>
  <c r="B51"/>
  <c r="B50"/>
  <c r="B49"/>
  <c r="B48"/>
  <c r="B47"/>
  <c r="B57" i="5"/>
  <c r="B56"/>
  <c r="B55"/>
  <c r="B54"/>
  <c r="B53"/>
  <c r="B52"/>
  <c r="B51"/>
  <c r="B50"/>
  <c r="B49"/>
  <c r="B48"/>
  <c r="B47"/>
  <c r="B57" i="4"/>
  <c r="B56"/>
  <c r="B55"/>
  <c r="B54"/>
  <c r="B53"/>
  <c r="B52"/>
  <c r="B51"/>
  <c r="B50"/>
  <c r="B49"/>
  <c r="B48"/>
  <c r="B47"/>
  <c r="B41" i="17"/>
  <c r="B40"/>
  <c r="B39"/>
  <c r="B38"/>
  <c r="B37"/>
  <c r="B36"/>
  <c r="B35"/>
  <c r="B34"/>
  <c r="B33"/>
  <c r="B32"/>
  <c r="B31"/>
  <c r="B41" i="16"/>
  <c r="B40"/>
  <c r="B39"/>
  <c r="B38"/>
  <c r="B37"/>
  <c r="B36"/>
  <c r="B35"/>
  <c r="B34"/>
  <c r="B33"/>
  <c r="B32"/>
  <c r="B31"/>
  <c r="B41" i="15"/>
  <c r="B40"/>
  <c r="B39"/>
  <c r="B38"/>
  <c r="B37"/>
  <c r="B36"/>
  <c r="B35"/>
  <c r="B34"/>
  <c r="B33"/>
  <c r="B32"/>
  <c r="B31"/>
  <c r="B41" i="14"/>
  <c r="B40"/>
  <c r="B39"/>
  <c r="B38"/>
  <c r="B37"/>
  <c r="B36"/>
  <c r="B35"/>
  <c r="B34"/>
  <c r="B33"/>
  <c r="B32"/>
  <c r="B31"/>
  <c r="B41" i="13"/>
  <c r="B40"/>
  <c r="B39"/>
  <c r="B38"/>
  <c r="B37"/>
  <c r="B36"/>
  <c r="B35"/>
  <c r="B34"/>
  <c r="B33"/>
  <c r="B32"/>
  <c r="B31"/>
  <c r="B41" i="12"/>
  <c r="B40"/>
  <c r="B39"/>
  <c r="B38"/>
  <c r="B37"/>
  <c r="B36"/>
  <c r="B35"/>
  <c r="B34"/>
  <c r="B33"/>
  <c r="B32"/>
  <c r="B31"/>
  <c r="B41" i="11"/>
  <c r="B40"/>
  <c r="B39"/>
  <c r="B38"/>
  <c r="B37"/>
  <c r="B36"/>
  <c r="B35"/>
  <c r="B34"/>
  <c r="B33"/>
  <c r="B32"/>
  <c r="B31"/>
  <c r="B41" i="10"/>
  <c r="B40"/>
  <c r="B39"/>
  <c r="B38"/>
  <c r="B37"/>
  <c r="B36"/>
  <c r="B35"/>
  <c r="B34"/>
  <c r="B33"/>
  <c r="B32"/>
  <c r="B31"/>
  <c r="B41" i="9"/>
  <c r="B40"/>
  <c r="B39"/>
  <c r="B38"/>
  <c r="B37"/>
  <c r="B36"/>
  <c r="B35"/>
  <c r="B34"/>
  <c r="B33"/>
  <c r="B32"/>
  <c r="B31"/>
  <c r="B41" i="8"/>
  <c r="B40"/>
  <c r="B39"/>
  <c r="B38"/>
  <c r="B37"/>
  <c r="B36"/>
  <c r="B35"/>
  <c r="B34"/>
  <c r="B33"/>
  <c r="B32"/>
  <c r="B31"/>
  <c r="B41" i="7"/>
  <c r="B40"/>
  <c r="B39"/>
  <c r="B38"/>
  <c r="B37"/>
  <c r="B36"/>
  <c r="B35"/>
  <c r="B34"/>
  <c r="B33"/>
  <c r="B32"/>
  <c r="B31"/>
  <c r="B41" i="6"/>
  <c r="B40"/>
  <c r="B39"/>
  <c r="B38"/>
  <c r="B37"/>
  <c r="B36"/>
  <c r="B35"/>
  <c r="B34"/>
  <c r="B33"/>
  <c r="B32"/>
  <c r="B31"/>
  <c r="B41" i="5"/>
  <c r="B40"/>
  <c r="B39"/>
  <c r="B38"/>
  <c r="B37"/>
  <c r="B36"/>
  <c r="B35"/>
  <c r="B34"/>
  <c r="B33"/>
  <c r="B32"/>
  <c r="B31"/>
  <c r="B41" i="4"/>
  <c r="B40"/>
  <c r="B39"/>
  <c r="B38"/>
  <c r="B37"/>
  <c r="B36"/>
  <c r="B35"/>
  <c r="B34"/>
  <c r="B33"/>
  <c r="B32"/>
  <c r="B31"/>
  <c r="B25" i="7"/>
  <c r="B24"/>
  <c r="B23"/>
  <c r="B22"/>
  <c r="B21"/>
  <c r="B20"/>
  <c r="B19"/>
  <c r="B18"/>
  <c r="B17"/>
  <c r="B16"/>
  <c r="B15"/>
  <c r="B25" i="6"/>
  <c r="B24"/>
  <c r="B23"/>
  <c r="B22"/>
  <c r="B21"/>
  <c r="B20"/>
  <c r="B19"/>
  <c r="B18"/>
  <c r="B17"/>
  <c r="B16"/>
  <c r="B15"/>
  <c r="B25" i="5"/>
  <c r="B24"/>
  <c r="B23"/>
  <c r="B22"/>
  <c r="B21"/>
  <c r="B20"/>
  <c r="B19"/>
  <c r="B18"/>
  <c r="B17"/>
  <c r="B16"/>
  <c r="B15"/>
  <c r="B25" i="4"/>
  <c r="B24"/>
  <c r="B23"/>
  <c r="B22"/>
  <c r="B21"/>
  <c r="B20"/>
  <c r="B19"/>
  <c r="B18"/>
  <c r="B17"/>
  <c r="B16"/>
  <c r="B15"/>
  <c r="H16" i="2"/>
  <c r="H17"/>
  <c r="H18"/>
  <c r="H19"/>
  <c r="H20"/>
  <c r="H21"/>
  <c r="H22"/>
  <c r="H23"/>
  <c r="H24"/>
  <c r="H25"/>
  <c r="H15"/>
  <c r="B22" i="3"/>
  <c r="B21"/>
  <c r="B20"/>
  <c r="B19"/>
  <c r="B18"/>
  <c r="B17"/>
  <c r="B16"/>
  <c r="B15"/>
  <c r="B14"/>
  <c r="B13"/>
  <c r="B12"/>
  <c r="B11"/>
  <c r="B10"/>
  <c r="B9"/>
  <c r="B8"/>
  <c r="B28"/>
  <c r="B29"/>
  <c r="B30"/>
  <c r="B31"/>
  <c r="B32"/>
  <c r="B33"/>
  <c r="B34"/>
  <c r="B35"/>
  <c r="B36"/>
  <c r="B37"/>
  <c r="B38"/>
  <c r="F38"/>
  <c r="H38"/>
  <c r="B39"/>
  <c r="E71"/>
  <c r="E69"/>
  <c r="E70"/>
  <c r="E68"/>
  <c r="B82"/>
  <c r="B81"/>
  <c r="B80"/>
  <c r="B79"/>
  <c r="B78"/>
  <c r="B77"/>
  <c r="B76"/>
  <c r="B75"/>
  <c r="B74"/>
  <c r="B73"/>
  <c r="B72"/>
  <c r="B71"/>
  <c r="B70"/>
  <c r="B69"/>
  <c r="B68"/>
  <c r="B62"/>
  <c r="B61"/>
  <c r="B60"/>
  <c r="B59"/>
  <c r="B58"/>
  <c r="B57"/>
  <c r="B56"/>
  <c r="B55"/>
  <c r="B54"/>
  <c r="B53"/>
  <c r="B52"/>
  <c r="B51"/>
  <c r="B50"/>
  <c r="B49"/>
  <c r="B48"/>
  <c r="B42"/>
  <c r="B41"/>
  <c r="B40"/>
  <c r="F54"/>
  <c r="G54"/>
  <c r="H54"/>
  <c r="I54"/>
  <c r="F55"/>
  <c r="G55"/>
  <c r="H55"/>
  <c r="I55"/>
  <c r="F56"/>
  <c r="G56"/>
  <c r="H56"/>
  <c r="I56"/>
  <c r="F57"/>
  <c r="G57"/>
  <c r="H57"/>
  <c r="I57"/>
  <c r="F58"/>
  <c r="G58"/>
  <c r="H58"/>
  <c r="I58"/>
  <c r="F59"/>
  <c r="G59"/>
  <c r="H59"/>
  <c r="I59"/>
  <c r="F60"/>
  <c r="G60"/>
  <c r="H60"/>
  <c r="I60"/>
  <c r="F61"/>
  <c r="G61"/>
  <c r="H61"/>
  <c r="I61"/>
  <c r="F62"/>
  <c r="G62"/>
  <c r="H62"/>
  <c r="I62"/>
  <c r="E62"/>
  <c r="E61"/>
  <c r="E60"/>
  <c r="E59"/>
  <c r="E58"/>
  <c r="E57"/>
  <c r="E56"/>
  <c r="E55"/>
  <c r="E54"/>
  <c r="I81"/>
  <c r="G81"/>
  <c r="E81"/>
  <c r="H78"/>
  <c r="F78"/>
  <c r="E41"/>
  <c r="B5" i="10"/>
  <c r="B5" i="9"/>
  <c r="B5" i="8"/>
  <c r="B5" i="7"/>
  <c r="B5" i="6"/>
  <c r="B5" i="5"/>
  <c r="B5" i="4"/>
  <c r="B5" i="2"/>
  <c r="G58" i="17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82" i="3"/>
  <c r="F26" i="17"/>
  <c r="H82" i="3"/>
  <c r="E26" i="17"/>
  <c r="G82" i="3"/>
  <c r="D26" i="17"/>
  <c r="F82" i="3"/>
  <c r="C26" i="17"/>
  <c r="D5"/>
  <c r="C82" i="3"/>
  <c r="H25" i="17"/>
  <c r="H24"/>
  <c r="H23"/>
  <c r="H22"/>
  <c r="H21"/>
  <c r="H20"/>
  <c r="H19"/>
  <c r="H18"/>
  <c r="H17"/>
  <c r="H16"/>
  <c r="H15"/>
  <c r="B9"/>
  <c r="D7"/>
  <c r="B7"/>
  <c r="D6"/>
  <c r="G58" i="16"/>
  <c r="D7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41" i="3"/>
  <c r="F26" i="16"/>
  <c r="H81" i="3"/>
  <c r="E26" i="16"/>
  <c r="G41" i="3"/>
  <c r="D26" i="16"/>
  <c r="F81" i="3"/>
  <c r="C26" i="16"/>
  <c r="H25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B7"/>
  <c r="D6"/>
  <c r="G58" i="15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40" i="3"/>
  <c r="F26" i="15"/>
  <c r="H80" i="3"/>
  <c r="E26" i="15"/>
  <c r="G40" i="3"/>
  <c r="D26" i="15"/>
  <c r="F80" i="3"/>
  <c r="C26" i="15"/>
  <c r="D5"/>
  <c r="C80" i="3"/>
  <c r="H25" i="15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G58" i="14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39" i="3"/>
  <c r="F26" i="14"/>
  <c r="H79" i="3"/>
  <c r="E26" i="14"/>
  <c r="G39" i="3"/>
  <c r="D26" i="14"/>
  <c r="F79" i="3"/>
  <c r="C26" i="14"/>
  <c r="E39" i="3"/>
  <c r="H25" i="14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D5"/>
  <c r="C79" i="3"/>
  <c r="G58" i="13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38" i="3"/>
  <c r="F26" i="13"/>
  <c r="E26"/>
  <c r="G38" i="3"/>
  <c r="D26" i="13"/>
  <c r="C26"/>
  <c r="D5"/>
  <c r="C38" i="3"/>
  <c r="H25" i="13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G58" i="12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37" i="3"/>
  <c r="F26" i="12"/>
  <c r="H77" i="3"/>
  <c r="E26" i="12"/>
  <c r="G37" i="3"/>
  <c r="D26" i="12"/>
  <c r="F77" i="3"/>
  <c r="C26" i="12"/>
  <c r="E37" i="3"/>
  <c r="H25" i="12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D5"/>
  <c r="C77" i="3"/>
  <c r="G58" i="11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36" i="3"/>
  <c r="F26" i="11"/>
  <c r="H36" i="3"/>
  <c r="E26" i="11"/>
  <c r="G36" i="3"/>
  <c r="D26" i="11"/>
  <c r="F36" i="3"/>
  <c r="C26" i="11"/>
  <c r="E36" i="3"/>
  <c r="H25" i="11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D5"/>
  <c r="G58" i="10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35" i="3"/>
  <c r="F26" i="10"/>
  <c r="H75" i="3"/>
  <c r="E26" i="10"/>
  <c r="G35" i="3"/>
  <c r="D26" i="10"/>
  <c r="F75" i="3"/>
  <c r="C26" i="10"/>
  <c r="E35" i="3"/>
  <c r="H25" i="10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D5"/>
  <c r="G58" i="9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34" i="3"/>
  <c r="F26" i="9"/>
  <c r="H34" i="3"/>
  <c r="E26" i="9"/>
  <c r="G34" i="3"/>
  <c r="D26" i="9"/>
  <c r="F34" i="3"/>
  <c r="C26" i="9"/>
  <c r="D5"/>
  <c r="C34" i="3"/>
  <c r="H25" i="9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G58" i="8"/>
  <c r="F58"/>
  <c r="E58"/>
  <c r="D58"/>
  <c r="C58"/>
  <c r="H57"/>
  <c r="H56"/>
  <c r="H55"/>
  <c r="H54"/>
  <c r="H53"/>
  <c r="H52"/>
  <c r="H51"/>
  <c r="H50"/>
  <c r="H49"/>
  <c r="H48"/>
  <c r="H47"/>
  <c r="G42"/>
  <c r="I53" i="3" s="1"/>
  <c r="F42" i="8"/>
  <c r="H53" i="3" s="1"/>
  <c r="E42" i="8"/>
  <c r="G53" i="3" s="1"/>
  <c r="D42" i="8"/>
  <c r="F53" i="3" s="1"/>
  <c r="C42" i="8"/>
  <c r="E53" i="3" s="1"/>
  <c r="H41" i="8"/>
  <c r="H40"/>
  <c r="H39"/>
  <c r="H38"/>
  <c r="H37"/>
  <c r="H36"/>
  <c r="H35"/>
  <c r="H34"/>
  <c r="H33"/>
  <c r="H32"/>
  <c r="H31"/>
  <c r="G26"/>
  <c r="I33" i="3"/>
  <c r="F26" i="8"/>
  <c r="E26"/>
  <c r="G33" i="3" s="1"/>
  <c r="D26" i="8"/>
  <c r="F33" i="3" s="1"/>
  <c r="C26" i="8"/>
  <c r="E33" i="3" s="1"/>
  <c r="H25" i="8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B7"/>
  <c r="G58" i="7"/>
  <c r="F58"/>
  <c r="E58"/>
  <c r="D58"/>
  <c r="C58"/>
  <c r="H57"/>
  <c r="H56"/>
  <c r="H55"/>
  <c r="H54"/>
  <c r="H53"/>
  <c r="H52"/>
  <c r="H51"/>
  <c r="H50"/>
  <c r="H49"/>
  <c r="H48"/>
  <c r="H47"/>
  <c r="G42"/>
  <c r="I52" i="3" s="1"/>
  <c r="F42" i="7"/>
  <c r="H52" i="3" s="1"/>
  <c r="E42" i="7"/>
  <c r="G52" i="3" s="1"/>
  <c r="D42" i="7"/>
  <c r="F52" i="3" s="1"/>
  <c r="C42" i="7"/>
  <c r="E52" i="3" s="1"/>
  <c r="H41" i="7"/>
  <c r="H40"/>
  <c r="H39"/>
  <c r="H38"/>
  <c r="H37"/>
  <c r="H36"/>
  <c r="H35"/>
  <c r="H34"/>
  <c r="H33"/>
  <c r="H32"/>
  <c r="H31"/>
  <c r="G26"/>
  <c r="F26"/>
  <c r="H32" i="3" s="1"/>
  <c r="E26" i="7"/>
  <c r="G32" i="3" s="1"/>
  <c r="D26" i="7"/>
  <c r="F32" i="3" s="1"/>
  <c r="C26" i="7"/>
  <c r="E32" i="3" s="1"/>
  <c r="H25" i="7"/>
  <c r="H24"/>
  <c r="H23"/>
  <c r="H22"/>
  <c r="H21"/>
  <c r="H20"/>
  <c r="H19"/>
  <c r="H18"/>
  <c r="H17"/>
  <c r="H16"/>
  <c r="H15"/>
  <c r="B9"/>
  <c r="B7"/>
  <c r="G58" i="6"/>
  <c r="F58"/>
  <c r="E58"/>
  <c r="D58"/>
  <c r="C58"/>
  <c r="H57"/>
  <c r="H56"/>
  <c r="H55"/>
  <c r="H54"/>
  <c r="H53"/>
  <c r="H52"/>
  <c r="H51"/>
  <c r="H50"/>
  <c r="H49"/>
  <c r="H48"/>
  <c r="H47"/>
  <c r="G42"/>
  <c r="I51" i="3" s="1"/>
  <c r="F42" i="6"/>
  <c r="H51" i="3" s="1"/>
  <c r="E42" i="6"/>
  <c r="G51" i="3" s="1"/>
  <c r="D42" i="6"/>
  <c r="F51" i="3" s="1"/>
  <c r="C42" i="6"/>
  <c r="H41"/>
  <c r="H40"/>
  <c r="H39"/>
  <c r="H38"/>
  <c r="H37"/>
  <c r="H36"/>
  <c r="H35"/>
  <c r="H34"/>
  <c r="H33"/>
  <c r="H32"/>
  <c r="H31"/>
  <c r="G26"/>
  <c r="I31" i="3" s="1"/>
  <c r="F26" i="6"/>
  <c r="H31" i="3" s="1"/>
  <c r="E26" i="6"/>
  <c r="G31" i="3" s="1"/>
  <c r="D26" i="6"/>
  <c r="F31" i="3" s="1"/>
  <c r="C26" i="6"/>
  <c r="E31" i="3" s="1"/>
  <c r="H25" i="6"/>
  <c r="H24"/>
  <c r="H23"/>
  <c r="H22"/>
  <c r="H21"/>
  <c r="H20"/>
  <c r="H19"/>
  <c r="H18"/>
  <c r="H17"/>
  <c r="H16"/>
  <c r="H15"/>
  <c r="B9"/>
  <c r="B7"/>
  <c r="G58" i="5"/>
  <c r="F58"/>
  <c r="E58"/>
  <c r="D58"/>
  <c r="C58"/>
  <c r="H57"/>
  <c r="H56"/>
  <c r="H55"/>
  <c r="H54"/>
  <c r="H53"/>
  <c r="H52"/>
  <c r="H51"/>
  <c r="H50"/>
  <c r="H49"/>
  <c r="H48"/>
  <c r="H47"/>
  <c r="G42"/>
  <c r="I50" i="3" s="1"/>
  <c r="F42" i="5"/>
  <c r="H50" i="3" s="1"/>
  <c r="E42" i="5"/>
  <c r="G50" i="3" s="1"/>
  <c r="D42" i="5"/>
  <c r="F50" i="3" s="1"/>
  <c r="C42" i="5"/>
  <c r="E50" i="3" s="1"/>
  <c r="H41" i="5"/>
  <c r="H40"/>
  <c r="H39"/>
  <c r="H38"/>
  <c r="H37"/>
  <c r="H36"/>
  <c r="H35"/>
  <c r="H34"/>
  <c r="H33"/>
  <c r="H32"/>
  <c r="H31"/>
  <c r="G26"/>
  <c r="I30" i="3" s="1"/>
  <c r="F26" i="5"/>
  <c r="H30" i="3" s="1"/>
  <c r="E26" i="5"/>
  <c r="G30" i="3" s="1"/>
  <c r="D26" i="5"/>
  <c r="F30" i="3" s="1"/>
  <c r="C26" i="5"/>
  <c r="E30" i="3" s="1"/>
  <c r="H25" i="5"/>
  <c r="H24"/>
  <c r="H23"/>
  <c r="H22"/>
  <c r="H21"/>
  <c r="H20"/>
  <c r="H19"/>
  <c r="H18"/>
  <c r="H17"/>
  <c r="H16"/>
  <c r="H15"/>
  <c r="B9"/>
  <c r="B7"/>
  <c r="G58" i="4"/>
  <c r="F58"/>
  <c r="E58"/>
  <c r="D58"/>
  <c r="C58"/>
  <c r="H57"/>
  <c r="H56"/>
  <c r="H55"/>
  <c r="H54"/>
  <c r="H53"/>
  <c r="H52"/>
  <c r="H51"/>
  <c r="H50"/>
  <c r="H49"/>
  <c r="H48"/>
  <c r="H47"/>
  <c r="G42"/>
  <c r="I49" i="3" s="1"/>
  <c r="F42" i="4"/>
  <c r="H49" i="3" s="1"/>
  <c r="E42" i="4"/>
  <c r="G49" i="3" s="1"/>
  <c r="D42" i="4"/>
  <c r="F49" i="3" s="1"/>
  <c r="C42" i="4"/>
  <c r="E49" i="3" s="1"/>
  <c r="H41" i="4"/>
  <c r="H40"/>
  <c r="H39"/>
  <c r="H38"/>
  <c r="H37"/>
  <c r="H36"/>
  <c r="H35"/>
  <c r="H34"/>
  <c r="H33"/>
  <c r="H32"/>
  <c r="H31"/>
  <c r="G26"/>
  <c r="I29" i="3" s="1"/>
  <c r="F26" i="4"/>
  <c r="H29" i="3" s="1"/>
  <c r="E26" i="4"/>
  <c r="G29" i="3" s="1"/>
  <c r="D26" i="4"/>
  <c r="F29" i="3" s="1"/>
  <c r="C26" i="4"/>
  <c r="E29" i="3" s="1"/>
  <c r="H25" i="4"/>
  <c r="H24"/>
  <c r="H23"/>
  <c r="H22"/>
  <c r="H21"/>
  <c r="H20"/>
  <c r="H19"/>
  <c r="H18"/>
  <c r="H17"/>
  <c r="H16"/>
  <c r="H15"/>
  <c r="B9"/>
  <c r="B7"/>
  <c r="F4" i="3"/>
  <c r="B4"/>
  <c r="G58" i="2"/>
  <c r="G42"/>
  <c r="I48" i="3" s="1"/>
  <c r="G26" i="2"/>
  <c r="I28" i="3" s="1"/>
  <c r="B8" i="2"/>
  <c r="B9"/>
  <c r="F58"/>
  <c r="E58"/>
  <c r="D58"/>
  <c r="C58"/>
  <c r="H57"/>
  <c r="H56"/>
  <c r="H55"/>
  <c r="H54"/>
  <c r="H53"/>
  <c r="H52"/>
  <c r="H51"/>
  <c r="H50"/>
  <c r="H49"/>
  <c r="H48"/>
  <c r="H47"/>
  <c r="F42"/>
  <c r="H48" i="3" s="1"/>
  <c r="E42" i="2"/>
  <c r="G48" i="3" s="1"/>
  <c r="D42" i="2"/>
  <c r="F48" i="3" s="1"/>
  <c r="C42" i="2"/>
  <c r="E48" i="3" s="1"/>
  <c r="H41" i="2"/>
  <c r="H40"/>
  <c r="H39"/>
  <c r="H38"/>
  <c r="H37"/>
  <c r="H36"/>
  <c r="H35"/>
  <c r="H34"/>
  <c r="H33"/>
  <c r="H32"/>
  <c r="H31"/>
  <c r="F26"/>
  <c r="H28" i="3" s="1"/>
  <c r="E26" i="2"/>
  <c r="G28" i="3" s="1"/>
  <c r="D26" i="2"/>
  <c r="F28" i="3" s="1"/>
  <c r="C26" i="2"/>
  <c r="E28" i="3" s="1"/>
  <c r="I21"/>
  <c r="I42"/>
  <c r="I22" s="1"/>
  <c r="G42"/>
  <c r="G22" s="1"/>
  <c r="C62"/>
  <c r="E82"/>
  <c r="C42"/>
  <c r="C22" s="1"/>
  <c r="E42"/>
  <c r="E22" s="1"/>
  <c r="H42"/>
  <c r="H22" s="1"/>
  <c r="F42"/>
  <c r="F22" s="1"/>
  <c r="H41"/>
  <c r="H21" s="1"/>
  <c r="F41"/>
  <c r="F21" s="1"/>
  <c r="D5" i="16"/>
  <c r="E40" i="3"/>
  <c r="H40"/>
  <c r="H20" s="1"/>
  <c r="F40"/>
  <c r="F20" s="1"/>
  <c r="E80"/>
  <c r="G80"/>
  <c r="G20" s="1"/>
  <c r="I80"/>
  <c r="I20" s="1"/>
  <c r="C40"/>
  <c r="C60"/>
  <c r="D10" i="14"/>
  <c r="C59" i="3"/>
  <c r="E79"/>
  <c r="E19" s="1"/>
  <c r="G79"/>
  <c r="I79"/>
  <c r="I19" s="1"/>
  <c r="H39"/>
  <c r="H19" s="1"/>
  <c r="F39"/>
  <c r="F19" s="1"/>
  <c r="C39"/>
  <c r="C19" s="1"/>
  <c r="C58"/>
  <c r="C78"/>
  <c r="H18"/>
  <c r="E78"/>
  <c r="G78"/>
  <c r="G18" s="1"/>
  <c r="I78"/>
  <c r="I18" s="1"/>
  <c r="E38"/>
  <c r="C57"/>
  <c r="E77"/>
  <c r="G77"/>
  <c r="I77"/>
  <c r="H37"/>
  <c r="H17" s="1"/>
  <c r="F37"/>
  <c r="F17" s="1"/>
  <c r="C37"/>
  <c r="C17" s="1"/>
  <c r="D10" i="11"/>
  <c r="E76" i="3"/>
  <c r="E16" s="1"/>
  <c r="G76"/>
  <c r="G16" s="1"/>
  <c r="I76"/>
  <c r="I16" s="1"/>
  <c r="D11" i="11"/>
  <c r="C56" i="3"/>
  <c r="C76"/>
  <c r="F76"/>
  <c r="F16" s="1"/>
  <c r="H76"/>
  <c r="H16" s="1"/>
  <c r="C36"/>
  <c r="C55"/>
  <c r="E75"/>
  <c r="E15" s="1"/>
  <c r="G75"/>
  <c r="G15" s="1"/>
  <c r="I75"/>
  <c r="I15" s="1"/>
  <c r="H35"/>
  <c r="H15" s="1"/>
  <c r="F35"/>
  <c r="F15" s="1"/>
  <c r="C35"/>
  <c r="D10" i="10"/>
  <c r="D11"/>
  <c r="C75" i="3"/>
  <c r="E74"/>
  <c r="G74"/>
  <c r="G14" s="1"/>
  <c r="I74"/>
  <c r="E34"/>
  <c r="E14" s="1"/>
  <c r="C54"/>
  <c r="C74"/>
  <c r="F74"/>
  <c r="F14" s="1"/>
  <c r="H74"/>
  <c r="H14" s="1"/>
  <c r="H33"/>
  <c r="D9" i="17"/>
  <c r="D10"/>
  <c r="D11"/>
  <c r="B8"/>
  <c r="D9" i="16"/>
  <c r="B8"/>
  <c r="D9" i="15"/>
  <c r="D10"/>
  <c r="D11"/>
  <c r="B8"/>
  <c r="D11" i="14"/>
  <c r="B8"/>
  <c r="D9"/>
  <c r="D9" i="13"/>
  <c r="D10"/>
  <c r="D11"/>
  <c r="B8"/>
  <c r="D10" i="12"/>
  <c r="D11"/>
  <c r="B8"/>
  <c r="D9"/>
  <c r="B8" i="11"/>
  <c r="D9"/>
  <c r="B8" i="10"/>
  <c r="D9"/>
  <c r="D9" i="9"/>
  <c r="D10"/>
  <c r="D11"/>
  <c r="B8"/>
  <c r="B8" i="8"/>
  <c r="B8" i="7"/>
  <c r="B8" i="6"/>
  <c r="B8" i="5"/>
  <c r="B8" i="4"/>
  <c r="D4" i="3"/>
  <c r="C81"/>
  <c r="C61"/>
  <c r="C41"/>
  <c r="D10" i="16"/>
  <c r="D11"/>
  <c r="I14" i="3"/>
  <c r="G21"/>
  <c r="F18"/>
  <c r="D7" i="8"/>
  <c r="C73" i="3" s="1"/>
  <c r="D6" i="2"/>
  <c r="C48" i="3" s="1"/>
  <c r="I32"/>
  <c r="E51"/>
  <c r="D6" i="4" l="1"/>
  <c r="C49" i="3" s="1"/>
  <c r="E18"/>
  <c r="C20"/>
  <c r="D7" i="7"/>
  <c r="C72" i="3" s="1"/>
  <c r="D7" i="6"/>
  <c r="C71" i="3" s="1"/>
  <c r="D7" i="5"/>
  <c r="C70" i="3" s="1"/>
  <c r="D7" i="4"/>
  <c r="C69" i="3" s="1"/>
  <c r="D7" i="2"/>
  <c r="C68" i="3" s="1"/>
  <c r="D6" i="7"/>
  <c r="C52" i="3" s="1"/>
  <c r="D6" i="6"/>
  <c r="C51" i="3" s="1"/>
  <c r="D6" i="5"/>
  <c r="C50" i="3" s="1"/>
  <c r="I9"/>
  <c r="H9"/>
  <c r="G9"/>
  <c r="F9"/>
  <c r="E9"/>
  <c r="F12"/>
  <c r="D5" i="6"/>
  <c r="C31" i="3" s="1"/>
  <c r="E11"/>
  <c r="D5" i="5"/>
  <c r="C30" i="3" s="1"/>
  <c r="D5" i="4"/>
  <c r="C29" i="3" s="1"/>
  <c r="C15"/>
  <c r="C18"/>
  <c r="E21"/>
  <c r="F10"/>
  <c r="C21"/>
  <c r="C14"/>
  <c r="C16"/>
  <c r="E20"/>
  <c r="E17"/>
  <c r="G17"/>
  <c r="I17"/>
  <c r="G19"/>
  <c r="D5" i="2"/>
  <c r="C28" i="3" s="1"/>
  <c r="H13"/>
  <c r="I8"/>
  <c r="H10"/>
  <c r="E10"/>
  <c r="G10"/>
  <c r="I10"/>
  <c r="F11"/>
  <c r="H11"/>
  <c r="E12"/>
  <c r="E13"/>
  <c r="G13"/>
  <c r="I13"/>
  <c r="D6" i="8"/>
  <c r="C53" i="3" s="1"/>
  <c r="F13"/>
  <c r="D5" i="8"/>
  <c r="H12" i="3"/>
  <c r="I12"/>
  <c r="G12"/>
  <c r="D5" i="7"/>
  <c r="G11" i="3"/>
  <c r="I11"/>
  <c r="F8"/>
  <c r="H8"/>
  <c r="E8"/>
  <c r="G8"/>
  <c r="D80" l="1"/>
  <c r="E7" i="15" s="1"/>
  <c r="D82" i="3"/>
  <c r="E7" i="17" s="1"/>
  <c r="D10" i="2"/>
  <c r="D11" s="1"/>
  <c r="D70" i="3"/>
  <c r="E7" i="5" s="1"/>
  <c r="J71" i="3"/>
  <c r="J77"/>
  <c r="J72"/>
  <c r="J74"/>
  <c r="J58"/>
  <c r="D51"/>
  <c r="E6" i="6" s="1"/>
  <c r="J57" i="3"/>
  <c r="D58"/>
  <c r="E6" i="13" s="1"/>
  <c r="D60" i="3"/>
  <c r="E6" i="15" s="1"/>
  <c r="J50" i="3"/>
  <c r="J62"/>
  <c r="D62"/>
  <c r="E6" i="17" s="1"/>
  <c r="J51" i="3"/>
  <c r="J54"/>
  <c r="D61"/>
  <c r="E6" i="16" s="1"/>
  <c r="J56" i="3"/>
  <c r="D56"/>
  <c r="E6" i="11" s="1"/>
  <c r="D49" i="3"/>
  <c r="E6" i="4" s="1"/>
  <c r="D59" i="3"/>
  <c r="E6" i="14" s="1"/>
  <c r="J59" i="3"/>
  <c r="J53"/>
  <c r="J61"/>
  <c r="D48"/>
  <c r="E6" i="2" s="1"/>
  <c r="D50" i="3"/>
  <c r="E6" i="5" s="1"/>
  <c r="J52" i="3"/>
  <c r="J55"/>
  <c r="D53"/>
  <c r="E6" i="8" s="1"/>
  <c r="D54" i="3"/>
  <c r="E6" i="9" s="1"/>
  <c r="D55" i="3"/>
  <c r="E6" i="10" s="1"/>
  <c r="D9" i="6"/>
  <c r="D10"/>
  <c r="D11" s="1"/>
  <c r="D9" i="5"/>
  <c r="D10"/>
  <c r="C10" i="3" s="1"/>
  <c r="D9" i="4"/>
  <c r="D10"/>
  <c r="D9" i="2"/>
  <c r="J73" i="3"/>
  <c r="J81"/>
  <c r="D69"/>
  <c r="E7" i="4" s="1"/>
  <c r="J68" i="3"/>
  <c r="D78"/>
  <c r="E7" i="13" s="1"/>
  <c r="J82" i="3"/>
  <c r="D79"/>
  <c r="E7" i="14" s="1"/>
  <c r="D72" i="3"/>
  <c r="E7" i="7" s="1"/>
  <c r="D76" i="3"/>
  <c r="E7" i="11" s="1"/>
  <c r="D74" i="3"/>
  <c r="E7" i="9" s="1"/>
  <c r="J75" i="3"/>
  <c r="D52"/>
  <c r="E6" i="7" s="1"/>
  <c r="J49" i="3"/>
  <c r="J60"/>
  <c r="J48"/>
  <c r="D57"/>
  <c r="E6" i="12" s="1"/>
  <c r="D10" i="8"/>
  <c r="C33" i="3"/>
  <c r="D9" i="8"/>
  <c r="D9" i="7"/>
  <c r="C32" i="3"/>
  <c r="D10" i="7"/>
  <c r="J69" i="3"/>
  <c r="J76"/>
  <c r="D73"/>
  <c r="E7" i="8" s="1"/>
  <c r="J78" i="3"/>
  <c r="D71"/>
  <c r="E7" i="6" s="1"/>
  <c r="D77" i="3"/>
  <c r="E7" i="12" s="1"/>
  <c r="D68" i="3"/>
  <c r="E7" i="2" s="1"/>
  <c r="J79" i="3"/>
  <c r="D75"/>
  <c r="E7" i="10" s="1"/>
  <c r="J70" i="3"/>
  <c r="J80"/>
  <c r="D81"/>
  <c r="E7" i="16" s="1"/>
  <c r="C8" i="3" l="1"/>
  <c r="C11"/>
  <c r="D11" i="5"/>
  <c r="D11" i="4"/>
  <c r="C9" i="3"/>
  <c r="D39"/>
  <c r="J38"/>
  <c r="D41"/>
  <c r="D37"/>
  <c r="D42"/>
  <c r="D35"/>
  <c r="D36"/>
  <c r="J34"/>
  <c r="D38"/>
  <c r="D28"/>
  <c r="E5" i="2" s="1"/>
  <c r="D30" i="3"/>
  <c r="J31"/>
  <c r="D31"/>
  <c r="J42"/>
  <c r="J30"/>
  <c r="J39"/>
  <c r="J40"/>
  <c r="J36"/>
  <c r="J41"/>
  <c r="D29"/>
  <c r="E5" i="4" s="1"/>
  <c r="J37" i="3"/>
  <c r="J28"/>
  <c r="D34"/>
  <c r="D40"/>
  <c r="J29"/>
  <c r="J35"/>
  <c r="D11" i="8"/>
  <c r="C13" i="3"/>
  <c r="J33"/>
  <c r="D33"/>
  <c r="D11" i="7"/>
  <c r="C12" i="3"/>
  <c r="D32"/>
  <c r="E5" i="7" s="1"/>
  <c r="J32" i="3"/>
  <c r="E5" i="9" l="1"/>
  <c r="D14" i="3"/>
  <c r="E5" i="6"/>
  <c r="E5" i="5"/>
  <c r="E5" i="13"/>
  <c r="D18" i="3"/>
  <c r="E5" i="11"/>
  <c r="D16" i="3"/>
  <c r="E5" i="17"/>
  <c r="D22" i="3"/>
  <c r="E5" i="16"/>
  <c r="D21" i="3"/>
  <c r="D19"/>
  <c r="E5" i="14"/>
  <c r="D20" i="3"/>
  <c r="E5" i="15"/>
  <c r="E9" i="4"/>
  <c r="E10"/>
  <c r="E9" i="2"/>
  <c r="E10"/>
  <c r="E5" i="10"/>
  <c r="D15" i="3"/>
  <c r="E5" i="12"/>
  <c r="D17" i="3"/>
  <c r="E5" i="8"/>
  <c r="E9" i="7"/>
  <c r="E10"/>
  <c r="E9" i="12" l="1"/>
  <c r="E10"/>
  <c r="E11" s="1"/>
  <c r="E9" i="10"/>
  <c r="E10"/>
  <c r="E11" s="1"/>
  <c r="E10" i="16"/>
  <c r="E11" s="1"/>
  <c r="E9"/>
  <c r="E9" i="17"/>
  <c r="E10"/>
  <c r="E11" s="1"/>
  <c r="E10" i="11"/>
  <c r="E11" s="1"/>
  <c r="E9"/>
  <c r="E9" i="13"/>
  <c r="E10"/>
  <c r="E11" s="1"/>
  <c r="E10" i="5"/>
  <c r="D10" i="3" s="1"/>
  <c r="E9" i="5"/>
  <c r="E9" i="6"/>
  <c r="E10"/>
  <c r="D11" i="3" s="1"/>
  <c r="E10" i="9"/>
  <c r="E11" s="1"/>
  <c r="E9"/>
  <c r="D8" i="3"/>
  <c r="E11" i="2"/>
  <c r="D9" i="3"/>
  <c r="E11" i="4"/>
  <c r="E9" i="15"/>
  <c r="E10"/>
  <c r="E11" s="1"/>
  <c r="E10" i="14"/>
  <c r="E11" s="1"/>
  <c r="E9"/>
  <c r="E9" i="8"/>
  <c r="E10"/>
  <c r="D13" i="3" s="1"/>
  <c r="D12"/>
  <c r="E11" i="7"/>
  <c r="J12" i="3" l="1"/>
  <c r="E11" i="5"/>
  <c r="J13" i="3"/>
  <c r="E11" i="6"/>
  <c r="J11" i="3"/>
  <c r="J20"/>
  <c r="J8"/>
  <c r="J19"/>
  <c r="J15"/>
  <c r="J16"/>
  <c r="J10"/>
  <c r="J22"/>
  <c r="J18"/>
  <c r="J14"/>
  <c r="J21"/>
  <c r="J9"/>
  <c r="J17"/>
  <c r="E11" i="8"/>
</calcChain>
</file>

<file path=xl/sharedStrings.xml><?xml version="1.0" encoding="utf-8"?>
<sst xmlns="http://schemas.openxmlformats.org/spreadsheetml/2006/main" count="1296" uniqueCount="95">
  <si>
    <t>Paikka:</t>
  </si>
  <si>
    <t>Päivä:</t>
  </si>
  <si>
    <t>Luokka:</t>
  </si>
  <si>
    <t>Kilpailijat: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</si>
  <si>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</si>
  <si>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</si>
  <si>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</si>
  <si>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</si>
  <si>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</si>
  <si>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</si>
  <si>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</si>
  <si>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</si>
  <si>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</si>
  <si>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</si>
  <si>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</si>
  <si>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</si>
  <si>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</si>
  <si>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</si>
  <si>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</si>
  <si>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Nimi</t>
  </si>
  <si>
    <t>Kierros 1.</t>
  </si>
  <si>
    <t>Nimi:</t>
  </si>
  <si>
    <t>Kierros 2.</t>
  </si>
  <si>
    <t>Kierros 3.</t>
  </si>
  <si>
    <t>Pisteet</t>
  </si>
  <si>
    <t>yhteensä:</t>
  </si>
  <si>
    <t>pois:</t>
  </si>
  <si>
    <t>2 parasta:</t>
  </si>
  <si>
    <t>Kierros 1:</t>
  </si>
  <si>
    <t>Tuomari 1</t>
  </si>
  <si>
    <t>Tuomari 2</t>
  </si>
  <si>
    <t>Tuomari 3</t>
  </si>
  <si>
    <t>Tuomari 4</t>
  </si>
  <si>
    <t>Tuomari 5</t>
  </si>
  <si>
    <t>Suht…</t>
  </si>
  <si>
    <t>yht.</t>
  </si>
  <si>
    <t>Yht.</t>
  </si>
  <si>
    <t xml:space="preserve"> </t>
  </si>
  <si>
    <t>Tm 1</t>
  </si>
  <si>
    <t>Tm 2</t>
  </si>
  <si>
    <t>Tm 3</t>
  </si>
  <si>
    <t>Tm 4</t>
  </si>
  <si>
    <t>Tm 5</t>
  </si>
  <si>
    <t>Ero kärkeen</t>
  </si>
  <si>
    <t>kerroin:</t>
  </si>
  <si>
    <t>Ohjelma:</t>
  </si>
  <si>
    <t>Liike:</t>
  </si>
  <si>
    <t>Lentojärjestys</t>
  </si>
  <si>
    <t>kierros 1:</t>
  </si>
  <si>
    <t>kierros 2:</t>
  </si>
  <si>
    <t>kierros 3:</t>
  </si>
  <si>
    <t>Eurosport</t>
  </si>
  <si>
    <t>Popular</t>
  </si>
  <si>
    <t>F3C-A</t>
  </si>
  <si>
    <t>Kierros 2:</t>
  </si>
  <si>
    <t>Kierros 3:</t>
  </si>
  <si>
    <t>Kokonaistulokset</t>
  </si>
  <si>
    <t>Timantti</t>
  </si>
  <si>
    <t>Suora leijutus kahdella 180 piruet.</t>
  </si>
  <si>
    <t>Pystykolmio 360 piruetilla</t>
  </si>
  <si>
    <t>Vaakakierre</t>
  </si>
  <si>
    <t>Tuplasilmukat</t>
  </si>
  <si>
    <t>Pystykäännökset</t>
  </si>
  <si>
    <t>Pushover</t>
  </si>
  <si>
    <t>Puolikas cuubalainen kahdeksikko</t>
  </si>
  <si>
    <t>Suora autorotaation 45 ast. Kulm.</t>
  </si>
  <si>
    <t>suht.</t>
  </si>
  <si>
    <t>tuomari pist.</t>
  </si>
  <si>
    <t>Leijuntaneliö</t>
  </si>
  <si>
    <t>Leijunta-M</t>
  </si>
  <si>
    <t>Puolipallo</t>
  </si>
  <si>
    <t>Suora ohilento</t>
  </si>
  <si>
    <t>Nouseva 180 asteen käännös</t>
  </si>
  <si>
    <t>45 asteen moottorilasku</t>
  </si>
  <si>
    <t>Tuomari:</t>
  </si>
  <si>
    <t>Forssa</t>
  </si>
  <si>
    <t>Kierros 1</t>
  </si>
  <si>
    <t>Kierros 2</t>
  </si>
  <si>
    <t>Kierros 3</t>
  </si>
  <si>
    <t>FAI-P</t>
  </si>
  <si>
    <t>M with 2 half pirouettes on all side</t>
  </si>
  <si>
    <t>Semicircle with pirouette</t>
  </si>
  <si>
    <t>Diamond 3</t>
  </si>
  <si>
    <t>Cuban eight</t>
  </si>
  <si>
    <t>Pullpack with backward full roll</t>
  </si>
  <si>
    <t>Vertical candle</t>
  </si>
  <si>
    <t>Cobra Roll with pushed flip</t>
  </si>
  <si>
    <t>Opposite 2 point rolls</t>
  </si>
  <si>
    <t>Inside loop with pirouette on top</t>
  </si>
  <si>
    <t>Autorotation with two 90º turns</t>
  </si>
  <si>
    <t>Juho</t>
  </si>
  <si>
    <t>Ari</t>
  </si>
  <si>
    <t>Anssi</t>
  </si>
  <si>
    <t>Markus</t>
  </si>
  <si>
    <t>Timo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</si>
</sst>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color indexed="12"/>
      <name val="Arial"/>
      <family val="2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EE856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1" fillId="0" borderId="0" xfId="0" applyFont="1" applyAlignment="1" applyProtection="1">
      <alignment readingOrder="1"/>
      <protection locked="0"/>
    </xf>
    <xf numFmtId="0" fontId="2" fillId="2" borderId="3" xfId="0" applyFont="1" applyFill="1" applyBorder="1"/>
    <xf numFmtId="0" fontId="0" fillId="2" borderId="3" xfId="0" applyFill="1" applyBorder="1"/>
    <xf numFmtId="49" fontId="0" fillId="2" borderId="3" xfId="0" applyNumberFormat="1" applyFill="1" applyBorder="1"/>
    <xf numFmtId="0" fontId="2" fillId="3" borderId="3" xfId="0" applyFont="1" applyFill="1" applyBorder="1"/>
    <xf numFmtId="0" fontId="0" fillId="3" borderId="3" xfId="0" applyFill="1" applyBorder="1"/>
    <xf numFmtId="0" fontId="2" fillId="4" borderId="3" xfId="0" applyFont="1" applyFill="1" applyBorder="1"/>
    <xf numFmtId="0" fontId="0" fillId="4" borderId="3" xfId="0" applyFill="1" applyBorder="1"/>
    <xf numFmtId="14" fontId="0" fillId="0" borderId="0" xfId="0" applyNumberFormat="1" applyAlignment="1">
      <alignment horizontal="left"/>
    </xf>
    <xf numFmtId="22" fontId="0" fillId="0" borderId="0" xfId="0" applyNumberFormat="1"/>
    <xf numFmtId="0" fontId="2" fillId="0" borderId="0" xfId="0" applyFont="1"/>
    <xf numFmtId="0" fontId="0" fillId="0" borderId="0" xfId="0"/>
    <xf numFmtId="0" fontId="0" fillId="0" borderId="0" xfId="0" applyNumberFormat="1"/>
    <xf numFmtId="0" fontId="0" fillId="5" borderId="3" xfId="0" applyFill="1" applyBorder="1"/>
    <xf numFmtId="0" fontId="2" fillId="5" borderId="3" xfId="0" applyFont="1" applyFill="1" applyBorder="1"/>
    <xf numFmtId="0" fontId="0" fillId="3" borderId="3" xfId="0" applyNumberFormat="1" applyFill="1" applyBorder="1"/>
    <xf numFmtId="1" fontId="0" fillId="2" borderId="3" xfId="0" applyNumberFormat="1" applyFill="1" applyBorder="1"/>
    <xf numFmtId="1" fontId="0" fillId="5" borderId="3" xfId="0" applyNumberFormat="1" applyFill="1" applyBorder="1"/>
    <xf numFmtId="1" fontId="0" fillId="4" borderId="3" xfId="0" applyNumberFormat="1" applyFill="1" applyBorder="1"/>
    <xf numFmtId="0" fontId="0" fillId="6" borderId="3" xfId="0" applyFill="1" applyBorder="1"/>
    <xf numFmtId="0" fontId="2" fillId="6" borderId="3" xfId="0" applyFont="1" applyFill="1" applyBorder="1"/>
    <xf numFmtId="1" fontId="0" fillId="6" borderId="3" xfId="0" applyNumberFormat="1" applyFill="1" applyBorder="1"/>
    <xf numFmtId="1" fontId="0" fillId="0" borderId="0" xfId="0" applyNumberFormat="1"/>
    <xf numFmtId="1" fontId="0" fillId="0" borderId="1" xfId="0" applyNumberFormat="1" applyBorder="1"/>
    <xf numFmtId="1" fontId="0" fillId="0" borderId="2" xfId="0" applyNumberFormat="1" applyBorder="1"/>
    <xf numFmtId="14" fontId="0" fillId="0" borderId="0" xfId="0" applyNumberFormat="1"/>
    <xf numFmtId="0" fontId="0" fillId="2" borderId="3" xfId="0" applyNumberFormat="1" applyFill="1" applyBorder="1"/>
    <xf numFmtId="0" fontId="0" fillId="4" borderId="3" xfId="0" applyNumberFormat="1" applyFill="1" applyBorder="1"/>
    <xf numFmtId="49" fontId="0" fillId="0" borderId="0" xfId="0" applyNumberFormat="1"/>
    <xf numFmtId="0" fontId="0" fillId="0" borderId="0" xfId="0"/>
    <xf numFmtId="0" fontId="0" fillId="0" borderId="0" xfId="0"/>
    <xf numFmtId="0" fontId="0" fillId="0" borderId="0" xfId="0" applyFill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right"/>
    </xf>
    <xf numFmtId="0" fontId="3" fillId="2" borderId="3" xfId="0" applyFont="1" applyFill="1" applyBorder="1"/>
    <xf numFmtId="0" fontId="4" fillId="2" borderId="3" xfId="0" applyNumberFormat="1" applyFont="1" applyFill="1" applyBorder="1"/>
    <xf numFmtId="0" fontId="4" fillId="2" borderId="3" xfId="0" applyFont="1" applyFill="1" applyBorder="1"/>
    <xf numFmtId="0" fontId="4" fillId="0" borderId="3" xfId="0" applyFont="1" applyBorder="1"/>
    <xf numFmtId="0" fontId="3" fillId="0" borderId="0" xfId="0" applyFont="1" applyFill="1" applyBorder="1"/>
    <xf numFmtId="0" fontId="4" fillId="0" borderId="0" xfId="0" applyNumberFormat="1" applyFont="1" applyFill="1" applyBorder="1"/>
    <xf numFmtId="0" fontId="4" fillId="0" borderId="0" xfId="0" applyFont="1" applyFill="1" applyBorder="1"/>
    <xf numFmtId="0" fontId="4" fillId="0" borderId="0" xfId="0" applyFont="1" applyFill="1"/>
    <xf numFmtId="0" fontId="4" fillId="0" borderId="0" xfId="0" applyFont="1" applyBorder="1"/>
    <xf numFmtId="0" fontId="3" fillId="3" borderId="3" xfId="0" applyFont="1" applyFill="1" applyBorder="1"/>
    <xf numFmtId="0" fontId="4" fillId="3" borderId="3" xfId="0" applyNumberFormat="1" applyFont="1" applyFill="1" applyBorder="1"/>
    <xf numFmtId="0" fontId="4" fillId="3" borderId="3" xfId="0" applyFont="1" applyFill="1" applyBorder="1"/>
    <xf numFmtId="0" fontId="3" fillId="0" borderId="0" xfId="0" applyFont="1" applyFill="1" applyAlignment="1">
      <alignment horizontal="right"/>
    </xf>
    <xf numFmtId="0" fontId="3" fillId="4" borderId="3" xfId="0" applyFont="1" applyFill="1" applyBorder="1"/>
    <xf numFmtId="0" fontId="4" fillId="4" borderId="3" xfId="0" applyNumberFormat="1" applyFont="1" applyFill="1" applyBorder="1"/>
    <xf numFmtId="0" fontId="4" fillId="4" borderId="3" xfId="0" applyFont="1" applyFill="1" applyBorder="1"/>
    <xf numFmtId="14" fontId="4" fillId="0" borderId="0" xfId="0" applyNumberFormat="1" applyFont="1" applyFill="1" applyBorder="1"/>
    <xf numFmtId="14" fontId="4" fillId="0" borderId="0" xfId="0" applyNumberFormat="1" applyFont="1"/>
    <xf numFmtId="0" fontId="0" fillId="0" borderId="0" xfId="0"/>
    <xf numFmtId="0" fontId="0" fillId="0" borderId="0" xfId="0"/>
    <xf numFmtId="0" fontId="2" fillId="0" borderId="0" xfId="0" applyFont="1"/>
    <xf numFmtId="0" fontId="0" fillId="0" borderId="0" xfId="0"/>
  </cellXfs>
  <cellStyles count="1">
    <cellStyle name="Normaali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205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1</xdr:col>
      <xdr:colOff>1419225</xdr:colOff>
      <xdr:row>3</xdr:row>
      <xdr:rowOff>0</xdr:rowOff>
    </xdr:to>
    <xdr:pic>
      <xdr:nvPicPr>
        <xdr:cNvPr id="102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9525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307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409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512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614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717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819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921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024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126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229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331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433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536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638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741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ul1"/>
  <dimension ref="A4:H81"/>
  <sheetViews>
    <sheetView workbookViewId="0">
      <selection activeCell="B14" sqref="B14"/>
    </sheetView>
  </sheetViews>
  <sheetFormatPr defaultRowHeight="15"/>
  <cols>
    <col min="2" max="2" width="31.140625" bestFit="1" customWidth="1"/>
    <col min="4" max="4" width="27.42578125" customWidth="1"/>
    <col min="5" max="5" width="3.28515625" customWidth="1"/>
    <col min="6" max="6" width="36.5703125" customWidth="1"/>
    <col min="7" max="7" width="3.140625" customWidth="1"/>
    <col min="8" max="8" width="36.5703125" customWidth="1"/>
  </cols>
  <sheetData>
    <row r="4" spans="1:8">
      <c r="A4" s="1" t="s">
        <v>0</v>
      </c>
      <c r="B4" s="57" t="s">
        <v>75</v>
      </c>
    </row>
    <row r="5" spans="1:8">
      <c r="A5" s="1" t="s">
        <v>1</v>
      </c>
      <c r="B5" s="12">
        <v>40019</v>
      </c>
    </row>
    <row r="6" spans="1:8">
      <c r="A6" s="1" t="s">
        <v>45</v>
      </c>
      <c r="B6" t="s">
        <v>53</v>
      </c>
    </row>
    <row r="8" spans="1:8">
      <c r="A8" s="59" t="s">
        <v>3</v>
      </c>
      <c r="B8" s="59"/>
      <c r="D8" s="59" t="s">
        <v>47</v>
      </c>
      <c r="E8" s="59"/>
    </row>
    <row r="9" spans="1:8">
      <c r="B9" s="1" t="s">
        <v>19</v>
      </c>
      <c r="C9" s="4"/>
      <c r="D9" s="1" t="s">
        <v>48</v>
      </c>
      <c r="E9" s="1"/>
      <c r="F9" s="1" t="s">
        <v>49</v>
      </c>
      <c r="H9" s="1" t="s">
        <v>50</v>
      </c>
    </row>
    <row r="10" spans="1:8">
      <c r="A10" s="1" t="s">
        <v>4</v>
      </c>
      <c r="B10" s="58" t="s">
        <v>90</v>
      </c>
    </row>
    <row r="11" spans="1:8">
      <c r="A11" s="1" t="s">
        <v>5</v>
      </c>
      <c r="B11" s="58" t="s">
        <v>91</v>
      </c>
    </row>
    <row r="12" spans="1:8">
      <c r="A12" s="1" t="s">
        <v>6</v>
      </c>
      <c r="B12" s="58" t="s">
        <v>92</v>
      </c>
    </row>
    <row r="13" spans="1:8">
      <c r="A13" s="1" t="s">
        <v>7</v>
      </c>
      <c r="B13" s="58" t="s">
        <v>93</v>
      </c>
    </row>
    <row r="14" spans="1:8">
      <c r="A14" s="1" t="s">
        <v>8</v>
      </c>
      <c r="B14" s="58" t="s">
        <v>94</v>
      </c>
    </row>
    <row r="15" spans="1:8">
      <c r="A15" s="1" t="s">
        <v>9</v>
      </c>
      <c r="B15" s="33"/>
    </row>
    <row r="16" spans="1:8">
      <c r="A16" s="1" t="s">
        <v>10</v>
      </c>
    </row>
    <row r="17" spans="1:3">
      <c r="A17" s="1" t="s">
        <v>11</v>
      </c>
    </row>
    <row r="18" spans="1:3">
      <c r="A18" s="1" t="s">
        <v>12</v>
      </c>
    </row>
    <row r="19" spans="1:3">
      <c r="A19" s="1" t="s">
        <v>13</v>
      </c>
    </row>
    <row r="20" spans="1:3">
      <c r="A20" s="1" t="s">
        <v>14</v>
      </c>
    </row>
    <row r="21" spans="1:3">
      <c r="A21" s="1" t="s">
        <v>15</v>
      </c>
    </row>
    <row r="22" spans="1:3">
      <c r="A22" s="1" t="s">
        <v>16</v>
      </c>
    </row>
    <row r="23" spans="1:3">
      <c r="A23" s="1" t="s">
        <v>17</v>
      </c>
    </row>
    <row r="24" spans="1:3">
      <c r="A24" s="1" t="s">
        <v>18</v>
      </c>
    </row>
    <row r="28" spans="1:3">
      <c r="A28" s="1" t="s">
        <v>45</v>
      </c>
      <c r="B28" s="57" t="s">
        <v>79</v>
      </c>
    </row>
    <row r="29" spans="1:3">
      <c r="A29" s="1"/>
      <c r="B29" s="1" t="s">
        <v>46</v>
      </c>
      <c r="C29" s="1" t="s">
        <v>44</v>
      </c>
    </row>
    <row r="30" spans="1:3">
      <c r="A30" s="1" t="s">
        <v>4</v>
      </c>
      <c r="B30" s="57" t="s">
        <v>80</v>
      </c>
      <c r="C30">
        <v>1</v>
      </c>
    </row>
    <row r="31" spans="1:3">
      <c r="A31" s="1" t="s">
        <v>5</v>
      </c>
      <c r="B31" s="57" t="s">
        <v>81</v>
      </c>
      <c r="C31">
        <v>1</v>
      </c>
    </row>
    <row r="32" spans="1:3">
      <c r="A32" s="1" t="s">
        <v>6</v>
      </c>
      <c r="B32" s="57" t="s">
        <v>82</v>
      </c>
      <c r="C32">
        <v>1</v>
      </c>
    </row>
    <row r="33" spans="1:3">
      <c r="A33" s="1" t="s">
        <v>7</v>
      </c>
      <c r="B33" s="57" t="s">
        <v>83</v>
      </c>
      <c r="C33">
        <v>1</v>
      </c>
    </row>
    <row r="34" spans="1:3">
      <c r="A34" s="1" t="s">
        <v>8</v>
      </c>
      <c r="B34" s="57" t="s">
        <v>84</v>
      </c>
      <c r="C34">
        <v>1</v>
      </c>
    </row>
    <row r="35" spans="1:3">
      <c r="A35" s="1" t="s">
        <v>9</v>
      </c>
      <c r="B35" s="57" t="s">
        <v>86</v>
      </c>
      <c r="C35">
        <v>1</v>
      </c>
    </row>
    <row r="36" spans="1:3">
      <c r="A36" s="1" t="s">
        <v>10</v>
      </c>
      <c r="B36" s="57" t="s">
        <v>85</v>
      </c>
      <c r="C36">
        <v>1</v>
      </c>
    </row>
    <row r="37" spans="1:3">
      <c r="A37" s="1" t="s">
        <v>11</v>
      </c>
      <c r="B37" s="57" t="s">
        <v>87</v>
      </c>
      <c r="C37">
        <v>1</v>
      </c>
    </row>
    <row r="38" spans="1:3">
      <c r="A38" s="1" t="s">
        <v>12</v>
      </c>
      <c r="B38" s="57" t="s">
        <v>88</v>
      </c>
      <c r="C38">
        <v>1</v>
      </c>
    </row>
    <row r="39" spans="1:3">
      <c r="A39" s="1" t="s">
        <v>13</v>
      </c>
      <c r="B39" s="57" t="s">
        <v>89</v>
      </c>
      <c r="C39">
        <v>1</v>
      </c>
    </row>
    <row r="40" spans="1:3">
      <c r="A40" s="1" t="s">
        <v>14</v>
      </c>
      <c r="B40" s="32" t="s">
        <v>37</v>
      </c>
      <c r="C40">
        <v>1</v>
      </c>
    </row>
    <row r="43" spans="1:3">
      <c r="A43" s="1" t="s">
        <v>45</v>
      </c>
      <c r="B43" t="s">
        <v>51</v>
      </c>
    </row>
    <row r="44" spans="1:3">
      <c r="A44" s="1"/>
      <c r="B44" s="1" t="s">
        <v>46</v>
      </c>
      <c r="C44" s="1" t="s">
        <v>44</v>
      </c>
    </row>
    <row r="45" spans="1:3">
      <c r="A45" s="1" t="s">
        <v>4</v>
      </c>
      <c r="B45" s="32" t="s">
        <v>57</v>
      </c>
      <c r="C45">
        <v>1</v>
      </c>
    </row>
    <row r="46" spans="1:3">
      <c r="A46" s="1" t="s">
        <v>5</v>
      </c>
      <c r="B46" s="32" t="s">
        <v>58</v>
      </c>
      <c r="C46">
        <v>1</v>
      </c>
    </row>
    <row r="47" spans="1:3">
      <c r="A47" s="1" t="s">
        <v>6</v>
      </c>
      <c r="B47" s="32" t="s">
        <v>59</v>
      </c>
      <c r="C47">
        <v>1</v>
      </c>
    </row>
    <row r="48" spans="1:3">
      <c r="A48" s="1" t="s">
        <v>7</v>
      </c>
      <c r="B48" s="32" t="s">
        <v>60</v>
      </c>
      <c r="C48">
        <v>1</v>
      </c>
    </row>
    <row r="49" spans="1:3">
      <c r="A49" s="1" t="s">
        <v>8</v>
      </c>
      <c r="B49" s="32" t="s">
        <v>61</v>
      </c>
      <c r="C49">
        <v>1</v>
      </c>
    </row>
    <row r="50" spans="1:3">
      <c r="A50" s="1" t="s">
        <v>9</v>
      </c>
      <c r="B50" s="32" t="s">
        <v>62</v>
      </c>
      <c r="C50">
        <v>1</v>
      </c>
    </row>
    <row r="51" spans="1:3">
      <c r="A51" s="1" t="s">
        <v>10</v>
      </c>
      <c r="B51" s="32" t="s">
        <v>63</v>
      </c>
      <c r="C51">
        <v>1</v>
      </c>
    </row>
    <row r="52" spans="1:3">
      <c r="A52" s="1" t="s">
        <v>11</v>
      </c>
      <c r="B52" s="32" t="s">
        <v>64</v>
      </c>
      <c r="C52">
        <v>1</v>
      </c>
    </row>
    <row r="53" spans="1:3">
      <c r="A53" s="1" t="s">
        <v>12</v>
      </c>
      <c r="B53" s="32" t="s">
        <v>65</v>
      </c>
      <c r="C53">
        <v>1</v>
      </c>
    </row>
    <row r="54" spans="1:3">
      <c r="A54" s="1" t="s">
        <v>13</v>
      </c>
      <c r="B54" s="32" t="s">
        <v>37</v>
      </c>
      <c r="C54">
        <v>1</v>
      </c>
    </row>
    <row r="55" spans="1:3">
      <c r="A55" s="1" t="s">
        <v>14</v>
      </c>
      <c r="B55" s="32" t="s">
        <v>37</v>
      </c>
      <c r="C55">
        <v>1</v>
      </c>
    </row>
    <row r="58" spans="1:3">
      <c r="A58" s="1" t="s">
        <v>45</v>
      </c>
      <c r="B58" t="s">
        <v>52</v>
      </c>
    </row>
    <row r="59" spans="1:3">
      <c r="A59" s="1"/>
      <c r="B59" s="1" t="s">
        <v>46</v>
      </c>
      <c r="C59" s="1" t="s">
        <v>44</v>
      </c>
    </row>
    <row r="60" spans="1:3">
      <c r="A60" s="1" t="s">
        <v>4</v>
      </c>
      <c r="B60" s="32" t="s">
        <v>68</v>
      </c>
      <c r="C60">
        <v>1</v>
      </c>
    </row>
    <row r="61" spans="1:3">
      <c r="A61" s="1" t="s">
        <v>5</v>
      </c>
      <c r="B61" s="32" t="s">
        <v>69</v>
      </c>
      <c r="C61">
        <v>1</v>
      </c>
    </row>
    <row r="62" spans="1:3">
      <c r="A62" s="1" t="s">
        <v>6</v>
      </c>
      <c r="B62" s="32" t="s">
        <v>70</v>
      </c>
      <c r="C62">
        <v>1</v>
      </c>
    </row>
    <row r="63" spans="1:3">
      <c r="A63" s="1" t="s">
        <v>7</v>
      </c>
      <c r="B63" s="32" t="s">
        <v>71</v>
      </c>
      <c r="C63">
        <v>1</v>
      </c>
    </row>
    <row r="64" spans="1:3">
      <c r="A64" s="1" t="s">
        <v>8</v>
      </c>
      <c r="B64" s="32" t="s">
        <v>72</v>
      </c>
      <c r="C64">
        <v>1</v>
      </c>
    </row>
    <row r="65" spans="1:3">
      <c r="A65" s="1" t="s">
        <v>9</v>
      </c>
      <c r="B65" s="32" t="s">
        <v>73</v>
      </c>
      <c r="C65">
        <v>1</v>
      </c>
    </row>
    <row r="66" spans="1:3">
      <c r="A66" s="1" t="s">
        <v>10</v>
      </c>
      <c r="B66" s="32" t="s">
        <v>37</v>
      </c>
      <c r="C66">
        <v>1</v>
      </c>
    </row>
    <row r="67" spans="1:3">
      <c r="A67" s="1" t="s">
        <v>11</v>
      </c>
      <c r="B67" s="32" t="s">
        <v>37</v>
      </c>
      <c r="C67">
        <v>1</v>
      </c>
    </row>
    <row r="68" spans="1:3">
      <c r="A68" s="1" t="s">
        <v>12</v>
      </c>
      <c r="B68" s="32" t="s">
        <v>37</v>
      </c>
      <c r="C68">
        <v>1</v>
      </c>
    </row>
    <row r="69" spans="1:3">
      <c r="A69" s="1" t="s">
        <v>13</v>
      </c>
      <c r="B69" s="32" t="s">
        <v>37</v>
      </c>
      <c r="C69">
        <v>1</v>
      </c>
    </row>
    <row r="70" spans="1:3">
      <c r="A70" s="1" t="s">
        <v>14</v>
      </c>
      <c r="B70" s="32" t="s">
        <v>37</v>
      </c>
      <c r="C70">
        <v>1</v>
      </c>
    </row>
    <row r="79" spans="1:3" hidden="1">
      <c r="A79" t="s">
        <v>53</v>
      </c>
    </row>
    <row r="80" spans="1:3" hidden="1">
      <c r="A80" t="s">
        <v>51</v>
      </c>
    </row>
    <row r="81" spans="1:1" hidden="1">
      <c r="A81" t="s">
        <v>52</v>
      </c>
    </row>
  </sheetData>
  <mergeCells count="2">
    <mergeCell ref="A8:B8"/>
    <mergeCell ref="D8:E8"/>
  </mergeCells>
  <dataValidations count="1">
    <dataValidation type="list" allowBlank="1" showInputMessage="1" showErrorMessage="1" sqref="B6">
      <formula1>$A$79:$A$81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Taul2"/>
  <dimension ref="A4:J82"/>
  <sheetViews>
    <sheetView tabSelected="1" topLeftCell="C1" workbookViewId="0">
      <selection activeCell="L10" sqref="L10"/>
    </sheetView>
  </sheetViews>
  <sheetFormatPr defaultRowHeight="15"/>
  <cols>
    <col min="2" max="2" width="26.85546875" customWidth="1"/>
    <col min="4" max="4" width="12.140625" bestFit="1" customWidth="1"/>
    <col min="10" max="10" width="12.28515625" bestFit="1" customWidth="1"/>
  </cols>
  <sheetData>
    <row r="4" spans="1:10">
      <c r="A4" s="1" t="s">
        <v>0</v>
      </c>
      <c r="B4" t="str">
        <f>Kilpailu!B4</f>
        <v>Forssa</v>
      </c>
      <c r="C4" s="1" t="s">
        <v>1</v>
      </c>
      <c r="D4" s="29">
        <f>Kilpailu!B5</f>
        <v>40019</v>
      </c>
      <c r="E4" s="1" t="s">
        <v>2</v>
      </c>
      <c r="F4" s="60" t="str">
        <f>Kilpailu!B6</f>
        <v>F3C-A</v>
      </c>
      <c r="G4" s="60"/>
      <c r="H4" s="60"/>
    </row>
    <row r="5" spans="1:10" s="15" customFormat="1">
      <c r="A5" s="14"/>
      <c r="C5" s="14"/>
      <c r="D5" s="13"/>
      <c r="E5" s="14"/>
    </row>
    <row r="6" spans="1:10" s="15" customFormat="1">
      <c r="A6" s="23"/>
      <c r="B6" s="24" t="s">
        <v>56</v>
      </c>
      <c r="C6" s="23"/>
      <c r="D6" s="23"/>
      <c r="E6" s="23"/>
      <c r="F6" s="23"/>
      <c r="G6" s="23"/>
      <c r="H6" s="23"/>
      <c r="I6" s="23"/>
      <c r="J6" s="24" t="s">
        <v>66</v>
      </c>
    </row>
    <row r="7" spans="1:10" s="15" customFormat="1">
      <c r="A7" s="23"/>
      <c r="B7" s="23" t="s">
        <v>37</v>
      </c>
      <c r="C7" s="24" t="s">
        <v>24</v>
      </c>
      <c r="D7" s="24" t="s">
        <v>34</v>
      </c>
      <c r="E7" s="24" t="s">
        <v>38</v>
      </c>
      <c r="F7" s="24" t="s">
        <v>39</v>
      </c>
      <c r="G7" s="24" t="s">
        <v>40</v>
      </c>
      <c r="H7" s="24" t="s">
        <v>41</v>
      </c>
      <c r="I7" s="24" t="s">
        <v>42</v>
      </c>
      <c r="J7" s="24" t="s">
        <v>43</v>
      </c>
    </row>
    <row r="8" spans="1:10">
      <c r="A8" s="24" t="s">
        <v>4</v>
      </c>
      <c r="B8" s="23" t="str">
        <f>Kilpailu!B$10</f>
        <v>Juho</v>
      </c>
      <c r="C8" s="23">
        <f>SUM(C28,C48,C68)-'1'!D10</f>
        <v>368</v>
      </c>
      <c r="D8" s="25">
        <f>SUM(D28,D48,D68)-'1'!E10</f>
        <v>1567.6804979629612</v>
      </c>
      <c r="E8" s="23">
        <f>SUM(E28,E48,E68)</f>
        <v>119.5</v>
      </c>
      <c r="F8" s="23">
        <f>SUM(F28,F48,F68)</f>
        <v>126</v>
      </c>
      <c r="G8" s="23">
        <f>SUM(G28,G48,G68)</f>
        <v>122.5</v>
      </c>
      <c r="H8" s="23">
        <f>SUM(H28,H48,H68)</f>
        <v>0</v>
      </c>
      <c r="I8" s="23">
        <f>SUM(I28,I48,I68)</f>
        <v>210</v>
      </c>
      <c r="J8" s="25">
        <f>LARGE(D$8:D$22,1)-D8</f>
        <v>432.31950203703877</v>
      </c>
    </row>
    <row r="9" spans="1:10">
      <c r="A9" s="24" t="s">
        <v>5</v>
      </c>
      <c r="B9" s="23" t="str">
        <f>Kilpailu!B$11</f>
        <v>Ari</v>
      </c>
      <c r="C9" s="23">
        <f>SUM(C29,C49,C69)-'2'!D10</f>
        <v>469.5</v>
      </c>
      <c r="D9" s="25">
        <f>SUM(D29,D49,D69)-'2'!E10</f>
        <v>2000</v>
      </c>
      <c r="E9" s="23">
        <f t="shared" ref="E9:I22" si="0">SUM(E29,E49,E69)</f>
        <v>161.5</v>
      </c>
      <c r="F9" s="23">
        <f t="shared" si="0"/>
        <v>154.5</v>
      </c>
      <c r="G9" s="23">
        <f t="shared" si="0"/>
        <v>153.5</v>
      </c>
      <c r="H9" s="23">
        <f t="shared" si="0"/>
        <v>0</v>
      </c>
      <c r="I9" s="23">
        <f t="shared" si="0"/>
        <v>210</v>
      </c>
      <c r="J9" s="25">
        <f t="shared" ref="J9:J22" si="1">LARGE(D$8:D$22,1)-D9</f>
        <v>0</v>
      </c>
    </row>
    <row r="10" spans="1:10">
      <c r="A10" s="24" t="s">
        <v>6</v>
      </c>
      <c r="B10" s="23" t="str">
        <f>Kilpailu!B$12</f>
        <v>Anssi</v>
      </c>
      <c r="C10" s="23">
        <f>SUM(C30,C50,C70)-'3'!D10</f>
        <v>408</v>
      </c>
      <c r="D10" s="25">
        <f>SUM(D30,D50,D70)-'3'!E10</f>
        <v>1737.671152083768</v>
      </c>
      <c r="E10" s="23">
        <f t="shared" si="0"/>
        <v>144.5</v>
      </c>
      <c r="F10" s="23">
        <f t="shared" si="0"/>
        <v>139</v>
      </c>
      <c r="G10" s="23">
        <f t="shared" si="0"/>
        <v>124.5</v>
      </c>
      <c r="H10" s="23">
        <f t="shared" si="0"/>
        <v>0</v>
      </c>
      <c r="I10" s="23">
        <f t="shared" si="0"/>
        <v>210</v>
      </c>
      <c r="J10" s="25">
        <f t="shared" si="1"/>
        <v>262.32884791623201</v>
      </c>
    </row>
    <row r="11" spans="1:10">
      <c r="A11" s="24" t="s">
        <v>7</v>
      </c>
      <c r="B11" s="23" t="str">
        <f>Kilpailu!B$13</f>
        <v>Markus</v>
      </c>
      <c r="C11" s="23">
        <f>SUM(C31,C51,C71)-'4'!D10</f>
        <v>205.5</v>
      </c>
      <c r="D11" s="25">
        <f>SUM(D31,D51,D71)-'4'!E10</f>
        <v>875.11455507263474</v>
      </c>
      <c r="E11" s="23">
        <f t="shared" si="0"/>
        <v>58</v>
      </c>
      <c r="F11" s="23">
        <f t="shared" si="0"/>
        <v>76.5</v>
      </c>
      <c r="G11" s="23">
        <f t="shared" si="0"/>
        <v>71</v>
      </c>
      <c r="H11" s="23">
        <f t="shared" si="0"/>
        <v>0</v>
      </c>
      <c r="I11" s="23">
        <f t="shared" si="0"/>
        <v>210</v>
      </c>
      <c r="J11" s="25">
        <f t="shared" si="1"/>
        <v>1124.8854449273654</v>
      </c>
    </row>
    <row r="12" spans="1:10">
      <c r="A12" s="24" t="s">
        <v>8</v>
      </c>
      <c r="B12" s="23" t="str">
        <f>Kilpailu!B$14</f>
        <v>Timo</v>
      </c>
      <c r="C12" s="23">
        <f>SUM(C32,C52,C72)-'5'!D10</f>
        <v>362.5</v>
      </c>
      <c r="D12" s="25">
        <f>SUM(D32,D52,D72)-'5'!E10</f>
        <v>1544.2658947998802</v>
      </c>
      <c r="E12" s="23">
        <f t="shared" si="0"/>
        <v>122</v>
      </c>
      <c r="F12" s="23">
        <f t="shared" si="0"/>
        <v>130</v>
      </c>
      <c r="G12" s="23">
        <f t="shared" si="0"/>
        <v>110.5</v>
      </c>
      <c r="H12" s="23">
        <f t="shared" si="0"/>
        <v>0</v>
      </c>
      <c r="I12" s="23">
        <f t="shared" si="0"/>
        <v>210</v>
      </c>
      <c r="J12" s="25">
        <f t="shared" si="1"/>
        <v>455.73410520011976</v>
      </c>
    </row>
    <row r="13" spans="1:10">
      <c r="A13" s="24" t="s">
        <v>9</v>
      </c>
      <c r="B13" s="23">
        <f>Kilpailu!B$15</f>
        <v>0</v>
      </c>
      <c r="C13" s="23">
        <f>SUM(C33,C53,C73)-'6'!D10</f>
        <v>0</v>
      </c>
      <c r="D13" s="25">
        <f>SUM(D33,D53,D73)-'6'!E10</f>
        <v>0</v>
      </c>
      <c r="E13" s="23">
        <f t="shared" si="0"/>
        <v>0</v>
      </c>
      <c r="F13" s="23">
        <f t="shared" si="0"/>
        <v>0</v>
      </c>
      <c r="G13" s="23">
        <f t="shared" si="0"/>
        <v>0</v>
      </c>
      <c r="H13" s="23">
        <f t="shared" si="0"/>
        <v>0</v>
      </c>
      <c r="I13" s="23">
        <f t="shared" si="0"/>
        <v>0</v>
      </c>
      <c r="J13" s="25">
        <f t="shared" si="1"/>
        <v>2000</v>
      </c>
    </row>
    <row r="14" spans="1:10">
      <c r="A14" s="24" t="s">
        <v>10</v>
      </c>
      <c r="B14" s="23">
        <f>Kilpailu!B$16</f>
        <v>0</v>
      </c>
      <c r="C14" s="23">
        <f t="shared" ref="C14:C22" si="2">SUM(C34,C54,C74)</f>
        <v>0</v>
      </c>
      <c r="D14" s="25">
        <f t="shared" ref="D14:D22" si="3">SUM(D34,D54,D74)</f>
        <v>0</v>
      </c>
      <c r="E14" s="23">
        <f t="shared" si="0"/>
        <v>0</v>
      </c>
      <c r="F14" s="23">
        <f t="shared" si="0"/>
        <v>0</v>
      </c>
      <c r="G14" s="23">
        <f t="shared" si="0"/>
        <v>0</v>
      </c>
      <c r="H14" s="23">
        <f t="shared" si="0"/>
        <v>0</v>
      </c>
      <c r="I14" s="23">
        <f t="shared" si="0"/>
        <v>0</v>
      </c>
      <c r="J14" s="25">
        <f t="shared" si="1"/>
        <v>2000</v>
      </c>
    </row>
    <row r="15" spans="1:10">
      <c r="A15" s="24" t="s">
        <v>11</v>
      </c>
      <c r="B15" s="23">
        <f>Kilpailu!B$17</f>
        <v>0</v>
      </c>
      <c r="C15" s="23">
        <f t="shared" si="2"/>
        <v>0</v>
      </c>
      <c r="D15" s="25">
        <f t="shared" si="3"/>
        <v>0</v>
      </c>
      <c r="E15" s="23">
        <f t="shared" si="0"/>
        <v>0</v>
      </c>
      <c r="F15" s="23">
        <f t="shared" si="0"/>
        <v>0</v>
      </c>
      <c r="G15" s="23">
        <f t="shared" si="0"/>
        <v>0</v>
      </c>
      <c r="H15" s="23">
        <f t="shared" si="0"/>
        <v>0</v>
      </c>
      <c r="I15" s="23">
        <f t="shared" si="0"/>
        <v>0</v>
      </c>
      <c r="J15" s="25">
        <f t="shared" si="1"/>
        <v>2000</v>
      </c>
    </row>
    <row r="16" spans="1:10">
      <c r="A16" s="24" t="s">
        <v>12</v>
      </c>
      <c r="B16" s="23">
        <f>Kilpailu!B$18</f>
        <v>0</v>
      </c>
      <c r="C16" s="23">
        <f t="shared" si="2"/>
        <v>0</v>
      </c>
      <c r="D16" s="25">
        <f t="shared" si="3"/>
        <v>0</v>
      </c>
      <c r="E16" s="23">
        <f t="shared" si="0"/>
        <v>0</v>
      </c>
      <c r="F16" s="23">
        <f t="shared" si="0"/>
        <v>0</v>
      </c>
      <c r="G16" s="23">
        <f t="shared" si="0"/>
        <v>0</v>
      </c>
      <c r="H16" s="23">
        <f t="shared" si="0"/>
        <v>0</v>
      </c>
      <c r="I16" s="23">
        <f t="shared" si="0"/>
        <v>0</v>
      </c>
      <c r="J16" s="25">
        <f t="shared" si="1"/>
        <v>2000</v>
      </c>
    </row>
    <row r="17" spans="1:10">
      <c r="A17" s="24" t="s">
        <v>13</v>
      </c>
      <c r="B17" s="23">
        <f>Kilpailu!B$19</f>
        <v>0</v>
      </c>
      <c r="C17" s="23">
        <f t="shared" si="2"/>
        <v>0</v>
      </c>
      <c r="D17" s="25">
        <f t="shared" si="3"/>
        <v>0</v>
      </c>
      <c r="E17" s="23">
        <f t="shared" si="0"/>
        <v>0</v>
      </c>
      <c r="F17" s="23">
        <f t="shared" si="0"/>
        <v>0</v>
      </c>
      <c r="G17" s="23">
        <f t="shared" si="0"/>
        <v>0</v>
      </c>
      <c r="H17" s="23">
        <f t="shared" si="0"/>
        <v>0</v>
      </c>
      <c r="I17" s="23">
        <f t="shared" si="0"/>
        <v>0</v>
      </c>
      <c r="J17" s="25">
        <f t="shared" si="1"/>
        <v>2000</v>
      </c>
    </row>
    <row r="18" spans="1:10">
      <c r="A18" s="24" t="s">
        <v>14</v>
      </c>
      <c r="B18" s="23">
        <f>Kilpailu!B$20</f>
        <v>0</v>
      </c>
      <c r="C18" s="23">
        <f t="shared" si="2"/>
        <v>0</v>
      </c>
      <c r="D18" s="25">
        <f t="shared" si="3"/>
        <v>0</v>
      </c>
      <c r="E18" s="23">
        <f t="shared" si="0"/>
        <v>0</v>
      </c>
      <c r="F18" s="23">
        <f t="shared" si="0"/>
        <v>0</v>
      </c>
      <c r="G18" s="23">
        <f t="shared" si="0"/>
        <v>0</v>
      </c>
      <c r="H18" s="23">
        <f t="shared" si="0"/>
        <v>0</v>
      </c>
      <c r="I18" s="23">
        <f t="shared" si="0"/>
        <v>0</v>
      </c>
      <c r="J18" s="25">
        <f t="shared" si="1"/>
        <v>2000</v>
      </c>
    </row>
    <row r="19" spans="1:10">
      <c r="A19" s="24" t="s">
        <v>15</v>
      </c>
      <c r="B19" s="23">
        <f>Kilpailu!B$21</f>
        <v>0</v>
      </c>
      <c r="C19" s="23">
        <f t="shared" si="2"/>
        <v>0</v>
      </c>
      <c r="D19" s="25">
        <f t="shared" si="3"/>
        <v>0</v>
      </c>
      <c r="E19" s="23">
        <f t="shared" si="0"/>
        <v>0</v>
      </c>
      <c r="F19" s="23">
        <f t="shared" si="0"/>
        <v>0</v>
      </c>
      <c r="G19" s="23">
        <f t="shared" si="0"/>
        <v>0</v>
      </c>
      <c r="H19" s="23">
        <f t="shared" si="0"/>
        <v>0</v>
      </c>
      <c r="I19" s="23">
        <f t="shared" si="0"/>
        <v>0</v>
      </c>
      <c r="J19" s="25">
        <f t="shared" si="1"/>
        <v>2000</v>
      </c>
    </row>
    <row r="20" spans="1:10">
      <c r="A20" s="24" t="s">
        <v>16</v>
      </c>
      <c r="B20" s="23">
        <f>Kilpailu!B$22</f>
        <v>0</v>
      </c>
      <c r="C20" s="23">
        <f t="shared" si="2"/>
        <v>0</v>
      </c>
      <c r="D20" s="25">
        <f t="shared" si="3"/>
        <v>0</v>
      </c>
      <c r="E20" s="23">
        <f t="shared" si="0"/>
        <v>0</v>
      </c>
      <c r="F20" s="23">
        <f t="shared" si="0"/>
        <v>0</v>
      </c>
      <c r="G20" s="23">
        <f t="shared" si="0"/>
        <v>0</v>
      </c>
      <c r="H20" s="23">
        <f t="shared" si="0"/>
        <v>0</v>
      </c>
      <c r="I20" s="23">
        <f t="shared" si="0"/>
        <v>0</v>
      </c>
      <c r="J20" s="25">
        <f t="shared" si="1"/>
        <v>2000</v>
      </c>
    </row>
    <row r="21" spans="1:10">
      <c r="A21" s="24" t="s">
        <v>17</v>
      </c>
      <c r="B21" s="23">
        <f>Kilpailu!B$23</f>
        <v>0</v>
      </c>
      <c r="C21" s="23">
        <f t="shared" si="2"/>
        <v>0</v>
      </c>
      <c r="D21" s="25">
        <f t="shared" si="3"/>
        <v>0</v>
      </c>
      <c r="E21" s="23">
        <f t="shared" si="0"/>
        <v>0</v>
      </c>
      <c r="F21" s="23">
        <f t="shared" si="0"/>
        <v>0</v>
      </c>
      <c r="G21" s="23">
        <f t="shared" si="0"/>
        <v>0</v>
      </c>
      <c r="H21" s="23">
        <f t="shared" si="0"/>
        <v>0</v>
      </c>
      <c r="I21" s="23">
        <f t="shared" si="0"/>
        <v>0</v>
      </c>
      <c r="J21" s="25">
        <f t="shared" si="1"/>
        <v>2000</v>
      </c>
    </row>
    <row r="22" spans="1:10">
      <c r="A22" s="24" t="s">
        <v>18</v>
      </c>
      <c r="B22" s="23">
        <f>Kilpailu!B$24</f>
        <v>0</v>
      </c>
      <c r="C22" s="23">
        <f t="shared" si="2"/>
        <v>0</v>
      </c>
      <c r="D22" s="25">
        <f t="shared" si="3"/>
        <v>0</v>
      </c>
      <c r="E22" s="23">
        <f t="shared" si="0"/>
        <v>0</v>
      </c>
      <c r="F22" s="23">
        <f t="shared" si="0"/>
        <v>0</v>
      </c>
      <c r="G22" s="23">
        <f t="shared" si="0"/>
        <v>0</v>
      </c>
      <c r="H22" s="23">
        <f t="shared" si="0"/>
        <v>0</v>
      </c>
      <c r="I22" s="23">
        <f t="shared" si="0"/>
        <v>0</v>
      </c>
      <c r="J22" s="25">
        <f t="shared" si="1"/>
        <v>2000</v>
      </c>
    </row>
    <row r="23" spans="1:10">
      <c r="A23" s="14"/>
      <c r="B23" s="15"/>
      <c r="C23" s="14"/>
      <c r="D23" s="13"/>
      <c r="E23" s="14"/>
      <c r="F23" s="15"/>
      <c r="G23" s="15"/>
      <c r="H23" s="15"/>
      <c r="I23" s="15"/>
      <c r="J23" s="15"/>
    </row>
    <row r="24" spans="1:10">
      <c r="A24" s="14"/>
      <c r="B24" s="15"/>
      <c r="C24" s="14"/>
      <c r="D24" s="13"/>
      <c r="E24" s="14"/>
      <c r="F24" s="15"/>
      <c r="G24" s="15"/>
      <c r="H24" s="15"/>
      <c r="I24" s="15"/>
      <c r="J24" s="15"/>
    </row>
    <row r="26" spans="1:10">
      <c r="A26" s="6"/>
      <c r="B26" s="5" t="s">
        <v>28</v>
      </c>
      <c r="C26" s="6"/>
      <c r="D26" s="6"/>
      <c r="E26" s="6"/>
      <c r="F26" s="6"/>
      <c r="G26" s="6"/>
      <c r="H26" s="6"/>
      <c r="I26" s="6"/>
      <c r="J26" s="5" t="s">
        <v>67</v>
      </c>
    </row>
    <row r="27" spans="1:10">
      <c r="A27" s="6"/>
      <c r="B27" s="6" t="s">
        <v>37</v>
      </c>
      <c r="C27" s="5" t="s">
        <v>24</v>
      </c>
      <c r="D27" s="5" t="s">
        <v>34</v>
      </c>
      <c r="E27" s="5" t="s">
        <v>38</v>
      </c>
      <c r="F27" s="5" t="s">
        <v>39</v>
      </c>
      <c r="G27" s="5" t="s">
        <v>40</v>
      </c>
      <c r="H27" s="5" t="s">
        <v>41</v>
      </c>
      <c r="I27" s="5" t="s">
        <v>42</v>
      </c>
      <c r="J27" s="5" t="s">
        <v>43</v>
      </c>
    </row>
    <row r="28" spans="1:10">
      <c r="A28" s="5" t="s">
        <v>4</v>
      </c>
      <c r="B28" s="6" t="str">
        <f>Kilpailu!B$10</f>
        <v>Juho</v>
      </c>
      <c r="C28" s="6">
        <f>'1'!D$5</f>
        <v>184.5</v>
      </c>
      <c r="D28" s="20">
        <f>C28/LARGE(C$28:C$42,1)*1000</f>
        <v>780.12684989429169</v>
      </c>
      <c r="E28" s="6">
        <f>'1'!C$26</f>
        <v>59</v>
      </c>
      <c r="F28" s="6">
        <f>'1'!D$26</f>
        <v>66.5</v>
      </c>
      <c r="G28" s="6">
        <f>'1'!E$26</f>
        <v>59</v>
      </c>
      <c r="H28" s="6">
        <f>'1'!F$26</f>
        <v>0</v>
      </c>
      <c r="I28" s="6">
        <f>'1'!G$26</f>
        <v>100</v>
      </c>
      <c r="J28" s="6">
        <f>LARGE(C$28:C$42,1)-C28</f>
        <v>52</v>
      </c>
    </row>
    <row r="29" spans="1:10">
      <c r="A29" s="5" t="s">
        <v>5</v>
      </c>
      <c r="B29" s="6" t="str">
        <f>Kilpailu!B$11</f>
        <v>Ari</v>
      </c>
      <c r="C29" s="6">
        <f>'2'!D$5</f>
        <v>236.5</v>
      </c>
      <c r="D29" s="20">
        <f t="shared" ref="D29:D42" si="4">C29/LARGE(C$28:C$42,1)*1000</f>
        <v>1000</v>
      </c>
      <c r="E29" s="6">
        <f>'2'!C$26</f>
        <v>80.5</v>
      </c>
      <c r="F29" s="6">
        <f>'2'!D$26</f>
        <v>76.5</v>
      </c>
      <c r="G29" s="6">
        <f>'2'!E$26</f>
        <v>79.5</v>
      </c>
      <c r="H29" s="6">
        <f>'2'!F$26</f>
        <v>0</v>
      </c>
      <c r="I29" s="6">
        <f>'2'!G$26</f>
        <v>100</v>
      </c>
      <c r="J29" s="6">
        <f t="shared" ref="J29:J42" si="5">LARGE(C$28:C$42,1)-C29</f>
        <v>0</v>
      </c>
    </row>
    <row r="30" spans="1:10">
      <c r="A30" s="5" t="s">
        <v>6</v>
      </c>
      <c r="B30" s="6" t="str">
        <f>Kilpailu!B$12</f>
        <v>Anssi</v>
      </c>
      <c r="C30" s="6">
        <f>'3'!D$5</f>
        <v>211</v>
      </c>
      <c r="D30" s="20">
        <f t="shared" si="4"/>
        <v>892.17758985200851</v>
      </c>
      <c r="E30" s="6">
        <f>'3'!C$26</f>
        <v>73.5</v>
      </c>
      <c r="F30" s="6">
        <f>'3'!D$26</f>
        <v>72</v>
      </c>
      <c r="G30" s="6">
        <f>'3'!E$26</f>
        <v>65.5</v>
      </c>
      <c r="H30" s="6">
        <f>'3'!F$26</f>
        <v>0</v>
      </c>
      <c r="I30" s="6">
        <f>'3'!G$26</f>
        <v>100</v>
      </c>
      <c r="J30" s="6">
        <f t="shared" si="5"/>
        <v>25.5</v>
      </c>
    </row>
    <row r="31" spans="1:10">
      <c r="A31" s="5" t="s">
        <v>7</v>
      </c>
      <c r="B31" s="6" t="str">
        <f>Kilpailu!B$13</f>
        <v>Markus</v>
      </c>
      <c r="C31" s="6">
        <f>'4'!D$5</f>
        <v>108</v>
      </c>
      <c r="D31" s="20">
        <f t="shared" si="4"/>
        <v>456.65961945031711</v>
      </c>
      <c r="E31" s="6">
        <f>'4'!C$26</f>
        <v>31</v>
      </c>
      <c r="F31" s="6">
        <f>'4'!D$26</f>
        <v>41</v>
      </c>
      <c r="G31" s="6">
        <f>'4'!E$26</f>
        <v>36</v>
      </c>
      <c r="H31" s="6">
        <f>'4'!F$26</f>
        <v>0</v>
      </c>
      <c r="I31" s="6">
        <f>'4'!G$26</f>
        <v>100</v>
      </c>
      <c r="J31" s="6">
        <f t="shared" si="5"/>
        <v>128.5</v>
      </c>
    </row>
    <row r="32" spans="1:10">
      <c r="A32" s="5" t="s">
        <v>8</v>
      </c>
      <c r="B32" s="6" t="str">
        <f>Kilpailu!B$14</f>
        <v>Timo</v>
      </c>
      <c r="C32" s="6">
        <f>'5'!D$5</f>
        <v>181.5</v>
      </c>
      <c r="D32" s="20">
        <f t="shared" si="4"/>
        <v>767.44186046511629</v>
      </c>
      <c r="E32" s="6">
        <f>'5'!C$26</f>
        <v>58</v>
      </c>
      <c r="F32" s="6">
        <f>'5'!D$26</f>
        <v>65.5</v>
      </c>
      <c r="G32" s="6">
        <f>'5'!E$26</f>
        <v>58</v>
      </c>
      <c r="H32" s="6">
        <f>'5'!F$26</f>
        <v>0</v>
      </c>
      <c r="I32" s="6">
        <f>'5'!G$26</f>
        <v>100</v>
      </c>
      <c r="J32" s="6">
        <f t="shared" si="5"/>
        <v>55</v>
      </c>
    </row>
    <row r="33" spans="1:10">
      <c r="A33" s="5" t="s">
        <v>9</v>
      </c>
      <c r="B33" s="6">
        <f>Kilpailu!B$15</f>
        <v>0</v>
      </c>
      <c r="C33" s="6">
        <f>'6'!D$5</f>
        <v>0</v>
      </c>
      <c r="D33" s="20">
        <f t="shared" si="4"/>
        <v>0</v>
      </c>
      <c r="E33" s="6">
        <f>'6'!C$26</f>
        <v>0</v>
      </c>
      <c r="F33" s="6">
        <f>'6'!D$26</f>
        <v>0</v>
      </c>
      <c r="G33" s="6">
        <f>'6'!E$26</f>
        <v>0</v>
      </c>
      <c r="H33" s="6">
        <f>'6'!F$26</f>
        <v>0</v>
      </c>
      <c r="I33" s="6">
        <f>'6'!G$26</f>
        <v>0</v>
      </c>
      <c r="J33" s="6">
        <f t="shared" si="5"/>
        <v>236.5</v>
      </c>
    </row>
    <row r="34" spans="1:10">
      <c r="A34" s="5" t="s">
        <v>10</v>
      </c>
      <c r="B34" s="6">
        <f>Kilpailu!B$16</f>
        <v>0</v>
      </c>
      <c r="C34" s="6">
        <f>'7'!D$5</f>
        <v>0</v>
      </c>
      <c r="D34" s="20">
        <f t="shared" si="4"/>
        <v>0</v>
      </c>
      <c r="E34" s="6">
        <f>'7'!C$26</f>
        <v>0</v>
      </c>
      <c r="F34" s="6">
        <f>'7'!D$26</f>
        <v>0</v>
      </c>
      <c r="G34" s="6">
        <f>'7'!E$26</f>
        <v>0</v>
      </c>
      <c r="H34" s="6">
        <f>'7'!F$26</f>
        <v>0</v>
      </c>
      <c r="I34" s="6">
        <f>'7'!G$26</f>
        <v>0</v>
      </c>
      <c r="J34" s="6">
        <f t="shared" si="5"/>
        <v>236.5</v>
      </c>
    </row>
    <row r="35" spans="1:10">
      <c r="A35" s="5" t="s">
        <v>11</v>
      </c>
      <c r="B35" s="6">
        <f>Kilpailu!B$17</f>
        <v>0</v>
      </c>
      <c r="C35" s="6">
        <f>'8'!D$5</f>
        <v>0</v>
      </c>
      <c r="D35" s="20">
        <f t="shared" si="4"/>
        <v>0</v>
      </c>
      <c r="E35" s="6">
        <f>'8'!C$26</f>
        <v>0</v>
      </c>
      <c r="F35" s="6">
        <f>'8'!D$26</f>
        <v>0</v>
      </c>
      <c r="G35" s="6">
        <f>'8'!E$26</f>
        <v>0</v>
      </c>
      <c r="H35" s="6">
        <f>'8'!F$26</f>
        <v>0</v>
      </c>
      <c r="I35" s="6">
        <f>'8'!G$26</f>
        <v>0</v>
      </c>
      <c r="J35" s="6">
        <f t="shared" si="5"/>
        <v>236.5</v>
      </c>
    </row>
    <row r="36" spans="1:10">
      <c r="A36" s="5" t="s">
        <v>12</v>
      </c>
      <c r="B36" s="6">
        <f>Kilpailu!B$18</f>
        <v>0</v>
      </c>
      <c r="C36" s="6">
        <f>'9'!D$5</f>
        <v>0</v>
      </c>
      <c r="D36" s="20">
        <f t="shared" si="4"/>
        <v>0</v>
      </c>
      <c r="E36" s="6">
        <f>'9'!C$26</f>
        <v>0</v>
      </c>
      <c r="F36" s="6">
        <f>'9'!D$26</f>
        <v>0</v>
      </c>
      <c r="G36" s="6">
        <f>'9'!E$26</f>
        <v>0</v>
      </c>
      <c r="H36" s="6">
        <f>'9'!F$26</f>
        <v>0</v>
      </c>
      <c r="I36" s="6">
        <f>'9'!G$26</f>
        <v>0</v>
      </c>
      <c r="J36" s="6">
        <f t="shared" si="5"/>
        <v>236.5</v>
      </c>
    </row>
    <row r="37" spans="1:10">
      <c r="A37" s="5" t="s">
        <v>13</v>
      </c>
      <c r="B37" s="6">
        <f>Kilpailu!B$19</f>
        <v>0</v>
      </c>
      <c r="C37" s="6">
        <f>'10'!D$5</f>
        <v>0</v>
      </c>
      <c r="D37" s="20">
        <f t="shared" si="4"/>
        <v>0</v>
      </c>
      <c r="E37" s="6">
        <f>'10'!C$26</f>
        <v>0</v>
      </c>
      <c r="F37" s="6">
        <f>'10'!D$26</f>
        <v>0</v>
      </c>
      <c r="G37" s="6">
        <f>'10'!E$26</f>
        <v>0</v>
      </c>
      <c r="H37" s="6">
        <f>'10'!F$26</f>
        <v>0</v>
      </c>
      <c r="I37" s="6">
        <f>'10'!G$26</f>
        <v>0</v>
      </c>
      <c r="J37" s="6">
        <f t="shared" si="5"/>
        <v>236.5</v>
      </c>
    </row>
    <row r="38" spans="1:10">
      <c r="A38" s="5" t="s">
        <v>14</v>
      </c>
      <c r="B38" s="6">
        <f>Kilpailu!B$20</f>
        <v>0</v>
      </c>
      <c r="C38" s="6">
        <f>'11'!D$5</f>
        <v>0</v>
      </c>
      <c r="D38" s="20">
        <f t="shared" si="4"/>
        <v>0</v>
      </c>
      <c r="E38" s="6">
        <f>'11'!C$26</f>
        <v>0</v>
      </c>
      <c r="F38" s="6">
        <f>'11'!D$26</f>
        <v>0</v>
      </c>
      <c r="G38" s="6">
        <f>'11'!E$26</f>
        <v>0</v>
      </c>
      <c r="H38" s="6">
        <f>'11'!F$26</f>
        <v>0</v>
      </c>
      <c r="I38" s="6">
        <f>'11'!G$26</f>
        <v>0</v>
      </c>
      <c r="J38" s="6">
        <f t="shared" si="5"/>
        <v>236.5</v>
      </c>
    </row>
    <row r="39" spans="1:10">
      <c r="A39" s="5" t="s">
        <v>15</v>
      </c>
      <c r="B39" s="6">
        <f>Kilpailu!B$21</f>
        <v>0</v>
      </c>
      <c r="C39" s="6">
        <f>'12'!D$5</f>
        <v>0</v>
      </c>
      <c r="D39" s="20">
        <f t="shared" si="4"/>
        <v>0</v>
      </c>
      <c r="E39" s="6">
        <f>'12'!C$26</f>
        <v>0</v>
      </c>
      <c r="F39" s="6">
        <f>'12'!D$26</f>
        <v>0</v>
      </c>
      <c r="G39" s="6">
        <f>'12'!E$26</f>
        <v>0</v>
      </c>
      <c r="H39" s="6">
        <f>'12'!F$26</f>
        <v>0</v>
      </c>
      <c r="I39" s="6">
        <f>'12'!G$26</f>
        <v>0</v>
      </c>
      <c r="J39" s="6">
        <f t="shared" si="5"/>
        <v>236.5</v>
      </c>
    </row>
    <row r="40" spans="1:10">
      <c r="A40" s="5" t="s">
        <v>16</v>
      </c>
      <c r="B40" s="6">
        <f>Kilpailu!B$22</f>
        <v>0</v>
      </c>
      <c r="C40" s="6">
        <f>'13'!D$5</f>
        <v>0</v>
      </c>
      <c r="D40" s="20">
        <f t="shared" si="4"/>
        <v>0</v>
      </c>
      <c r="E40" s="6">
        <f>'13'!C$26</f>
        <v>0</v>
      </c>
      <c r="F40" s="6">
        <f>'13'!D$26</f>
        <v>0</v>
      </c>
      <c r="G40" s="6">
        <f>'13'!E$26</f>
        <v>0</v>
      </c>
      <c r="H40" s="6">
        <f>'13'!F$26</f>
        <v>0</v>
      </c>
      <c r="I40" s="6">
        <f>'13'!G$26</f>
        <v>0</v>
      </c>
      <c r="J40" s="6">
        <f t="shared" si="5"/>
        <v>236.5</v>
      </c>
    </row>
    <row r="41" spans="1:10">
      <c r="A41" s="5" t="s">
        <v>17</v>
      </c>
      <c r="B41" s="6">
        <f>Kilpailu!B$23</f>
        <v>0</v>
      </c>
      <c r="C41" s="6">
        <f>'14'!D$5</f>
        <v>0</v>
      </c>
      <c r="D41" s="20">
        <f t="shared" si="4"/>
        <v>0</v>
      </c>
      <c r="E41" s="6">
        <f>'14'!C$26</f>
        <v>0</v>
      </c>
      <c r="F41" s="6">
        <f>'14'!D$26</f>
        <v>0</v>
      </c>
      <c r="G41" s="6">
        <f>'14'!E$26</f>
        <v>0</v>
      </c>
      <c r="H41" s="6">
        <f>'14'!F$26</f>
        <v>0</v>
      </c>
      <c r="I41" s="6">
        <f>'14'!G$26</f>
        <v>0</v>
      </c>
      <c r="J41" s="6">
        <f t="shared" si="5"/>
        <v>236.5</v>
      </c>
    </row>
    <row r="42" spans="1:10">
      <c r="A42" s="5" t="s">
        <v>18</v>
      </c>
      <c r="B42" s="6">
        <f>Kilpailu!B$24</f>
        <v>0</v>
      </c>
      <c r="C42" s="6">
        <f>'15'!D$5</f>
        <v>0</v>
      </c>
      <c r="D42" s="20">
        <f t="shared" si="4"/>
        <v>0</v>
      </c>
      <c r="E42" s="6">
        <f>'15'!C$26</f>
        <v>0</v>
      </c>
      <c r="F42" s="6">
        <f>'15'!D$26</f>
        <v>0</v>
      </c>
      <c r="G42" s="6">
        <f>'15'!E$26</f>
        <v>0</v>
      </c>
      <c r="H42" s="6">
        <f>'15'!F$26</f>
        <v>0</v>
      </c>
      <c r="I42" s="6">
        <f>'15'!G$26</f>
        <v>0</v>
      </c>
      <c r="J42" s="6">
        <f t="shared" si="5"/>
        <v>236.5</v>
      </c>
    </row>
    <row r="46" spans="1:10">
      <c r="A46" s="17"/>
      <c r="B46" s="18" t="s">
        <v>54</v>
      </c>
      <c r="C46" s="17"/>
      <c r="D46" s="17"/>
      <c r="E46" s="17"/>
      <c r="F46" s="17"/>
      <c r="G46" s="17"/>
      <c r="H46" s="17"/>
      <c r="I46" s="17"/>
      <c r="J46" s="5" t="s">
        <v>67</v>
      </c>
    </row>
    <row r="47" spans="1:10">
      <c r="A47" s="17"/>
      <c r="B47" s="17" t="s">
        <v>37</v>
      </c>
      <c r="C47" s="18" t="s">
        <v>24</v>
      </c>
      <c r="D47" s="18" t="s">
        <v>34</v>
      </c>
      <c r="E47" s="18" t="s">
        <v>38</v>
      </c>
      <c r="F47" s="18" t="s">
        <v>39</v>
      </c>
      <c r="G47" s="18" t="s">
        <v>40</v>
      </c>
      <c r="H47" s="18" t="s">
        <v>41</v>
      </c>
      <c r="I47" s="18" t="s">
        <v>42</v>
      </c>
      <c r="J47" s="18" t="s">
        <v>43</v>
      </c>
    </row>
    <row r="48" spans="1:10">
      <c r="A48" s="18" t="s">
        <v>4</v>
      </c>
      <c r="B48" s="17" t="str">
        <f>Kilpailu!B$10</f>
        <v>Juho</v>
      </c>
      <c r="C48" s="17">
        <f>'1'!D$6</f>
        <v>183.5</v>
      </c>
      <c r="D48" s="21">
        <f>C48/LARGE(C$48:C$62,1)*1000</f>
        <v>787.55364806866953</v>
      </c>
      <c r="E48" s="17">
        <f>'1'!C$42</f>
        <v>60.5</v>
      </c>
      <c r="F48" s="17">
        <f>'1'!D$42</f>
        <v>59.5</v>
      </c>
      <c r="G48" s="17">
        <f>'1'!E$42</f>
        <v>63.5</v>
      </c>
      <c r="H48" s="17">
        <f>'1'!F$42</f>
        <v>0</v>
      </c>
      <c r="I48" s="17">
        <f>'1'!G$42</f>
        <v>100</v>
      </c>
      <c r="J48" s="17">
        <f>LARGE(C$48:C$62,1)-C48</f>
        <v>49.5</v>
      </c>
    </row>
    <row r="49" spans="1:10">
      <c r="A49" s="18" t="s">
        <v>5</v>
      </c>
      <c r="B49" s="17" t="str">
        <f>Kilpailu!B$11</f>
        <v>Ari</v>
      </c>
      <c r="C49" s="17">
        <f>'2'!D$6</f>
        <v>233</v>
      </c>
      <c r="D49" s="21">
        <f t="shared" ref="D49:D62" si="6">C49/LARGE(C$48:C$62,1)*1000</f>
        <v>1000</v>
      </c>
      <c r="E49" s="17">
        <f>'2'!C$42</f>
        <v>81</v>
      </c>
      <c r="F49" s="17">
        <f>'2'!D$42</f>
        <v>78</v>
      </c>
      <c r="G49" s="17">
        <f>'2'!E$42</f>
        <v>74</v>
      </c>
      <c r="H49" s="17">
        <f>'2'!F$42</f>
        <v>0</v>
      </c>
      <c r="I49" s="17">
        <f>'2'!G$42</f>
        <v>100</v>
      </c>
      <c r="J49" s="17">
        <f t="shared" ref="J49:J62" si="7">LARGE(C$48:C$62,1)-C49</f>
        <v>0</v>
      </c>
    </row>
    <row r="50" spans="1:10">
      <c r="A50" s="18" t="s">
        <v>6</v>
      </c>
      <c r="B50" s="17" t="str">
        <f>Kilpailu!B$12</f>
        <v>Anssi</v>
      </c>
      <c r="C50" s="17">
        <f>'3'!D$6</f>
        <v>197</v>
      </c>
      <c r="D50" s="21">
        <f t="shared" si="6"/>
        <v>845.4935622317596</v>
      </c>
      <c r="E50" s="17">
        <f>'3'!C$42</f>
        <v>71</v>
      </c>
      <c r="F50" s="17">
        <f>'3'!D$42</f>
        <v>67</v>
      </c>
      <c r="G50" s="17">
        <f>'3'!E$42</f>
        <v>59</v>
      </c>
      <c r="H50" s="17">
        <f>'3'!F$42</f>
        <v>0</v>
      </c>
      <c r="I50" s="17">
        <f>'3'!G$42</f>
        <v>100</v>
      </c>
      <c r="J50" s="17">
        <f t="shared" si="7"/>
        <v>36</v>
      </c>
    </row>
    <row r="51" spans="1:10">
      <c r="A51" s="18" t="s">
        <v>7</v>
      </c>
      <c r="B51" s="17" t="str">
        <f>Kilpailu!B$13</f>
        <v>Markus</v>
      </c>
      <c r="C51" s="17">
        <f>'4'!D$6</f>
        <v>97.5</v>
      </c>
      <c r="D51" s="21">
        <f t="shared" si="6"/>
        <v>418.45493562231763</v>
      </c>
      <c r="E51" s="17">
        <f>'4'!C$42</f>
        <v>27</v>
      </c>
      <c r="F51" s="17">
        <f>'4'!D$42</f>
        <v>35.5</v>
      </c>
      <c r="G51" s="17">
        <f>'4'!E$42</f>
        <v>35</v>
      </c>
      <c r="H51" s="17">
        <f>'4'!F$42</f>
        <v>0</v>
      </c>
      <c r="I51" s="17">
        <f>'4'!G$42</f>
        <v>100</v>
      </c>
      <c r="J51" s="17">
        <f t="shared" si="7"/>
        <v>135.5</v>
      </c>
    </row>
    <row r="52" spans="1:10">
      <c r="A52" s="18" t="s">
        <v>8</v>
      </c>
      <c r="B52" s="17" t="str">
        <f>Kilpailu!B$14</f>
        <v>Timo</v>
      </c>
      <c r="C52" s="17">
        <f>'5'!D$6</f>
        <v>181</v>
      </c>
      <c r="D52" s="21">
        <f t="shared" si="6"/>
        <v>776.82403433476395</v>
      </c>
      <c r="E52" s="17">
        <f>'5'!C$42</f>
        <v>64</v>
      </c>
      <c r="F52" s="17">
        <f>'5'!D$42</f>
        <v>64.5</v>
      </c>
      <c r="G52" s="17">
        <f>'5'!E$42</f>
        <v>52.5</v>
      </c>
      <c r="H52" s="17">
        <f>'5'!F$42</f>
        <v>0</v>
      </c>
      <c r="I52" s="17">
        <f>'5'!G$42</f>
        <v>100</v>
      </c>
      <c r="J52" s="17">
        <f t="shared" si="7"/>
        <v>52</v>
      </c>
    </row>
    <row r="53" spans="1:10">
      <c r="A53" s="18" t="s">
        <v>9</v>
      </c>
      <c r="B53" s="17">
        <f>Kilpailu!B$15</f>
        <v>0</v>
      </c>
      <c r="C53" s="17">
        <f>'6'!D$6</f>
        <v>0</v>
      </c>
      <c r="D53" s="21">
        <f t="shared" si="6"/>
        <v>0</v>
      </c>
      <c r="E53" s="17">
        <f>'6'!C$42</f>
        <v>0</v>
      </c>
      <c r="F53" s="17">
        <f>'6'!D$42</f>
        <v>0</v>
      </c>
      <c r="G53" s="17">
        <f>'6'!E$42</f>
        <v>0</v>
      </c>
      <c r="H53" s="17">
        <f>'6'!F$42</f>
        <v>0</v>
      </c>
      <c r="I53" s="17">
        <f>'6'!G$42</f>
        <v>0</v>
      </c>
      <c r="J53" s="17">
        <f t="shared" si="7"/>
        <v>233</v>
      </c>
    </row>
    <row r="54" spans="1:10">
      <c r="A54" s="18" t="s">
        <v>10</v>
      </c>
      <c r="B54" s="17">
        <f>Kilpailu!B$16</f>
        <v>0</v>
      </c>
      <c r="C54" s="17">
        <f>'7'!D$5</f>
        <v>0</v>
      </c>
      <c r="D54" s="21">
        <f t="shared" si="6"/>
        <v>0</v>
      </c>
      <c r="E54" s="17">
        <f>'7'!C$42</f>
        <v>0</v>
      </c>
      <c r="F54" s="17">
        <f>'7'!D$42</f>
        <v>0</v>
      </c>
      <c r="G54" s="17">
        <f>'7'!E$42</f>
        <v>0</v>
      </c>
      <c r="H54" s="17">
        <f>'7'!F$42</f>
        <v>0</v>
      </c>
      <c r="I54" s="17">
        <f>'7'!G$42</f>
        <v>0</v>
      </c>
      <c r="J54" s="17">
        <f t="shared" si="7"/>
        <v>233</v>
      </c>
    </row>
    <row r="55" spans="1:10">
      <c r="A55" s="18" t="s">
        <v>11</v>
      </c>
      <c r="B55" s="17">
        <f>Kilpailu!B$17</f>
        <v>0</v>
      </c>
      <c r="C55" s="17">
        <f>'8'!D$5</f>
        <v>0</v>
      </c>
      <c r="D55" s="21">
        <f t="shared" si="6"/>
        <v>0</v>
      </c>
      <c r="E55" s="17">
        <f>'8'!C$42</f>
        <v>0</v>
      </c>
      <c r="F55" s="17">
        <f>'8'!D$42</f>
        <v>0</v>
      </c>
      <c r="G55" s="17">
        <f>'8'!E$42</f>
        <v>0</v>
      </c>
      <c r="H55" s="17">
        <f>'8'!F$42</f>
        <v>0</v>
      </c>
      <c r="I55" s="17">
        <f>'8'!G$42</f>
        <v>0</v>
      </c>
      <c r="J55" s="17">
        <f t="shared" si="7"/>
        <v>233</v>
      </c>
    </row>
    <row r="56" spans="1:10">
      <c r="A56" s="18" t="s">
        <v>12</v>
      </c>
      <c r="B56" s="17">
        <f>Kilpailu!B$18</f>
        <v>0</v>
      </c>
      <c r="C56" s="17">
        <f>'9'!D$5</f>
        <v>0</v>
      </c>
      <c r="D56" s="21">
        <f t="shared" si="6"/>
        <v>0</v>
      </c>
      <c r="E56" s="17">
        <f>'9'!C$42</f>
        <v>0</v>
      </c>
      <c r="F56" s="17">
        <f>'9'!D$42</f>
        <v>0</v>
      </c>
      <c r="G56" s="17">
        <f>'9'!E$42</f>
        <v>0</v>
      </c>
      <c r="H56" s="17">
        <f>'9'!F$42</f>
        <v>0</v>
      </c>
      <c r="I56" s="17">
        <f>'9'!G$42</f>
        <v>0</v>
      </c>
      <c r="J56" s="17">
        <f t="shared" si="7"/>
        <v>233</v>
      </c>
    </row>
    <row r="57" spans="1:10">
      <c r="A57" s="18" t="s">
        <v>13</v>
      </c>
      <c r="B57" s="17">
        <f>Kilpailu!B$19</f>
        <v>0</v>
      </c>
      <c r="C57" s="17">
        <f>'10'!D$5</f>
        <v>0</v>
      </c>
      <c r="D57" s="21">
        <f t="shared" si="6"/>
        <v>0</v>
      </c>
      <c r="E57" s="17">
        <f>'10'!C$42</f>
        <v>0</v>
      </c>
      <c r="F57" s="17">
        <f>'10'!D$42</f>
        <v>0</v>
      </c>
      <c r="G57" s="17">
        <f>'10'!E$42</f>
        <v>0</v>
      </c>
      <c r="H57" s="17">
        <f>'10'!F$42</f>
        <v>0</v>
      </c>
      <c r="I57" s="17">
        <f>'10'!G$42</f>
        <v>0</v>
      </c>
      <c r="J57" s="17">
        <f t="shared" si="7"/>
        <v>233</v>
      </c>
    </row>
    <row r="58" spans="1:10">
      <c r="A58" s="18" t="s">
        <v>14</v>
      </c>
      <c r="B58" s="17">
        <f>Kilpailu!B$20</f>
        <v>0</v>
      </c>
      <c r="C58" s="17">
        <f>'11'!D$5</f>
        <v>0</v>
      </c>
      <c r="D58" s="21">
        <f t="shared" si="6"/>
        <v>0</v>
      </c>
      <c r="E58" s="17">
        <f>'11'!C$42</f>
        <v>0</v>
      </c>
      <c r="F58" s="17">
        <f>'11'!D$42</f>
        <v>0</v>
      </c>
      <c r="G58" s="17">
        <f>'11'!E$42</f>
        <v>0</v>
      </c>
      <c r="H58" s="17">
        <f>'11'!F$42</f>
        <v>0</v>
      </c>
      <c r="I58" s="17">
        <f>'11'!G$42</f>
        <v>0</v>
      </c>
      <c r="J58" s="17">
        <f t="shared" si="7"/>
        <v>233</v>
      </c>
    </row>
    <row r="59" spans="1:10">
      <c r="A59" s="18" t="s">
        <v>15</v>
      </c>
      <c r="B59" s="17">
        <f>Kilpailu!B$21</f>
        <v>0</v>
      </c>
      <c r="C59" s="17">
        <f>'12'!D$5</f>
        <v>0</v>
      </c>
      <c r="D59" s="21">
        <f t="shared" si="6"/>
        <v>0</v>
      </c>
      <c r="E59" s="17">
        <f>'12'!C$42</f>
        <v>0</v>
      </c>
      <c r="F59" s="17">
        <f>'12'!D$42</f>
        <v>0</v>
      </c>
      <c r="G59" s="17">
        <f>'12'!E$42</f>
        <v>0</v>
      </c>
      <c r="H59" s="17">
        <f>'12'!F$42</f>
        <v>0</v>
      </c>
      <c r="I59" s="17">
        <f>'12'!G$42</f>
        <v>0</v>
      </c>
      <c r="J59" s="17">
        <f t="shared" si="7"/>
        <v>233</v>
      </c>
    </row>
    <row r="60" spans="1:10">
      <c r="A60" s="18" t="s">
        <v>16</v>
      </c>
      <c r="B60" s="17">
        <f>Kilpailu!B$22</f>
        <v>0</v>
      </c>
      <c r="C60" s="17">
        <f>'13'!D$5</f>
        <v>0</v>
      </c>
      <c r="D60" s="21">
        <f t="shared" si="6"/>
        <v>0</v>
      </c>
      <c r="E60" s="17">
        <f>'13'!C$42</f>
        <v>0</v>
      </c>
      <c r="F60" s="17">
        <f>'13'!D$42</f>
        <v>0</v>
      </c>
      <c r="G60" s="17">
        <f>'13'!E$42</f>
        <v>0</v>
      </c>
      <c r="H60" s="17">
        <f>'13'!F$42</f>
        <v>0</v>
      </c>
      <c r="I60" s="17">
        <f>'13'!G$42</f>
        <v>0</v>
      </c>
      <c r="J60" s="17">
        <f t="shared" si="7"/>
        <v>233</v>
      </c>
    </row>
    <row r="61" spans="1:10">
      <c r="A61" s="18" t="s">
        <v>17</v>
      </c>
      <c r="B61" s="17">
        <f>Kilpailu!B$23</f>
        <v>0</v>
      </c>
      <c r="C61" s="17">
        <f>'14'!D$5</f>
        <v>0</v>
      </c>
      <c r="D61" s="21">
        <f t="shared" si="6"/>
        <v>0</v>
      </c>
      <c r="E61" s="17">
        <f>'14'!C$42</f>
        <v>0</v>
      </c>
      <c r="F61" s="17">
        <f>'14'!D$42</f>
        <v>0</v>
      </c>
      <c r="G61" s="17">
        <f>'14'!E$42</f>
        <v>0</v>
      </c>
      <c r="H61" s="17">
        <f>'14'!F$42</f>
        <v>0</v>
      </c>
      <c r="I61" s="17">
        <f>'14'!G$42</f>
        <v>0</v>
      </c>
      <c r="J61" s="17">
        <f t="shared" si="7"/>
        <v>233</v>
      </c>
    </row>
    <row r="62" spans="1:10">
      <c r="A62" s="18" t="s">
        <v>18</v>
      </c>
      <c r="B62" s="17">
        <f>Kilpailu!B$24</f>
        <v>0</v>
      </c>
      <c r="C62" s="17">
        <f>'15'!D$5</f>
        <v>0</v>
      </c>
      <c r="D62" s="21">
        <f t="shared" si="6"/>
        <v>0</v>
      </c>
      <c r="E62" s="17">
        <f>'15'!C$42</f>
        <v>0</v>
      </c>
      <c r="F62" s="17">
        <f>'15'!D$42</f>
        <v>0</v>
      </c>
      <c r="G62" s="17">
        <f>'15'!E$42</f>
        <v>0</v>
      </c>
      <c r="H62" s="17">
        <f>'15'!F$42</f>
        <v>0</v>
      </c>
      <c r="I62" s="17">
        <f>'15'!G$42</f>
        <v>0</v>
      </c>
      <c r="J62" s="17">
        <f t="shared" si="7"/>
        <v>233</v>
      </c>
    </row>
    <row r="66" spans="1:10">
      <c r="A66" s="11"/>
      <c r="B66" s="10" t="s">
        <v>55</v>
      </c>
      <c r="C66" s="11"/>
      <c r="D66" s="11"/>
      <c r="E66" s="11"/>
      <c r="F66" s="11"/>
      <c r="G66" s="11"/>
      <c r="H66" s="11"/>
      <c r="I66" s="11"/>
      <c r="J66" s="5" t="s">
        <v>67</v>
      </c>
    </row>
    <row r="67" spans="1:10">
      <c r="A67" s="11"/>
      <c r="B67" s="11" t="s">
        <v>37</v>
      </c>
      <c r="C67" s="10" t="s">
        <v>24</v>
      </c>
      <c r="D67" s="10" t="s">
        <v>34</v>
      </c>
      <c r="E67" s="10" t="s">
        <v>38</v>
      </c>
      <c r="F67" s="10" t="s">
        <v>39</v>
      </c>
      <c r="G67" s="10" t="s">
        <v>40</v>
      </c>
      <c r="H67" s="10" t="s">
        <v>41</v>
      </c>
      <c r="I67" s="10" t="s">
        <v>42</v>
      </c>
      <c r="J67" s="10" t="s">
        <v>43</v>
      </c>
    </row>
    <row r="68" spans="1:10">
      <c r="A68" s="10" t="s">
        <v>4</v>
      </c>
      <c r="B68" s="11" t="str">
        <f>Kilpailu!B$10</f>
        <v>Juho</v>
      </c>
      <c r="C68" s="11">
        <f>'1'!D$7</f>
        <v>0</v>
      </c>
      <c r="D68" s="22">
        <f>IF(LARGE(C$68:C$82,1)*1000=0,0,C68/LARGE(C$68:C$82,1)*1000)</f>
        <v>0</v>
      </c>
      <c r="E68" s="11">
        <f>'1'!C$48</f>
        <v>0</v>
      </c>
      <c r="F68" s="11">
        <f>'1'!D$48</f>
        <v>0</v>
      </c>
      <c r="G68" s="11">
        <f>'1'!E$48</f>
        <v>0</v>
      </c>
      <c r="H68" s="11">
        <f>'1'!F$48</f>
        <v>0</v>
      </c>
      <c r="I68" s="11">
        <f>'1'!G$48</f>
        <v>10</v>
      </c>
      <c r="J68" s="11">
        <f>LARGE(C$68:C$82,1)-C68</f>
        <v>0</v>
      </c>
    </row>
    <row r="69" spans="1:10">
      <c r="A69" s="10" t="s">
        <v>5</v>
      </c>
      <c r="B69" s="11" t="str">
        <f>Kilpailu!B$11</f>
        <v>Ari</v>
      </c>
      <c r="C69" s="11">
        <f>'2'!D$7</f>
        <v>0</v>
      </c>
      <c r="D69" s="22">
        <f t="shared" ref="D69:D82" si="8">IF(LARGE(C$68:C$82,1)*1000=0,0,C69/LARGE(C$68:C$82,1)*1000)</f>
        <v>0</v>
      </c>
      <c r="E69" s="11">
        <f>'2'!C$49</f>
        <v>0</v>
      </c>
      <c r="F69" s="11">
        <f>'2'!D$49</f>
        <v>0</v>
      </c>
      <c r="G69" s="11">
        <f>'2'!E$49</f>
        <v>0</v>
      </c>
      <c r="H69" s="11">
        <f>'2'!F$49</f>
        <v>0</v>
      </c>
      <c r="I69" s="11">
        <f>'2'!G$49</f>
        <v>10</v>
      </c>
      <c r="J69" s="11">
        <f t="shared" ref="J69:J82" si="9">LARGE(C$68:C$82,1)-C69</f>
        <v>0</v>
      </c>
    </row>
    <row r="70" spans="1:10">
      <c r="A70" s="10" t="s">
        <v>6</v>
      </c>
      <c r="B70" s="11" t="str">
        <f>Kilpailu!B$12</f>
        <v>Anssi</v>
      </c>
      <c r="C70" s="11">
        <f>'3'!D$7</f>
        <v>0</v>
      </c>
      <c r="D70" s="22">
        <f t="shared" si="8"/>
        <v>0</v>
      </c>
      <c r="E70" s="11">
        <f>'3'!C$50</f>
        <v>0</v>
      </c>
      <c r="F70" s="11">
        <f>'3'!D$50</f>
        <v>0</v>
      </c>
      <c r="G70" s="11">
        <f>'3'!E$50</f>
        <v>0</v>
      </c>
      <c r="H70" s="11">
        <f>'3'!F$50</f>
        <v>0</v>
      </c>
      <c r="I70" s="11">
        <f>'3'!G$50</f>
        <v>10</v>
      </c>
      <c r="J70" s="11">
        <f t="shared" si="9"/>
        <v>0</v>
      </c>
    </row>
    <row r="71" spans="1:10">
      <c r="A71" s="10" t="s">
        <v>7</v>
      </c>
      <c r="B71" s="11" t="str">
        <f>Kilpailu!B$13</f>
        <v>Markus</v>
      </c>
      <c r="C71" s="11">
        <f>'4'!D$7</f>
        <v>0</v>
      </c>
      <c r="D71" s="22">
        <f t="shared" si="8"/>
        <v>0</v>
      </c>
      <c r="E71" s="11">
        <f>'4'!C$51</f>
        <v>0</v>
      </c>
      <c r="F71" s="11">
        <f>'4'!D$51</f>
        <v>0</v>
      </c>
      <c r="G71" s="11">
        <f>'4'!E$51</f>
        <v>0</v>
      </c>
      <c r="H71" s="11">
        <f>'4'!F$51</f>
        <v>0</v>
      </c>
      <c r="I71" s="11">
        <f>'4'!G$51</f>
        <v>10</v>
      </c>
      <c r="J71" s="11">
        <f t="shared" si="9"/>
        <v>0</v>
      </c>
    </row>
    <row r="72" spans="1:10">
      <c r="A72" s="10" t="s">
        <v>8</v>
      </c>
      <c r="B72" s="11" t="str">
        <f>Kilpailu!B$14</f>
        <v>Timo</v>
      </c>
      <c r="C72" s="11">
        <f>'5'!D$7</f>
        <v>0</v>
      </c>
      <c r="D72" s="22">
        <f t="shared" si="8"/>
        <v>0</v>
      </c>
      <c r="E72" s="11">
        <f>'5'!C$52</f>
        <v>0</v>
      </c>
      <c r="F72" s="11">
        <f>'5'!D$52</f>
        <v>0</v>
      </c>
      <c r="G72" s="11">
        <f>'5'!E$52</f>
        <v>0</v>
      </c>
      <c r="H72" s="11">
        <f>'5'!F$52</f>
        <v>0</v>
      </c>
      <c r="I72" s="11">
        <f>'5'!G$52</f>
        <v>10</v>
      </c>
      <c r="J72" s="11">
        <f t="shared" si="9"/>
        <v>0</v>
      </c>
    </row>
    <row r="73" spans="1:10">
      <c r="A73" s="10" t="s">
        <v>9</v>
      </c>
      <c r="B73" s="11">
        <f>Kilpailu!B$15</f>
        <v>0</v>
      </c>
      <c r="C73" s="11">
        <f>'6'!D$7</f>
        <v>0</v>
      </c>
      <c r="D73" s="22">
        <f t="shared" si="8"/>
        <v>0</v>
      </c>
      <c r="E73" s="11">
        <f>'6'!C$53</f>
        <v>0</v>
      </c>
      <c r="F73" s="11">
        <f>'6'!D$53</f>
        <v>0</v>
      </c>
      <c r="G73" s="11">
        <f>'6'!E$53</f>
        <v>0</v>
      </c>
      <c r="H73" s="11">
        <f>'6'!F$53</f>
        <v>0</v>
      </c>
      <c r="I73" s="11">
        <f>'6'!G$53</f>
        <v>0</v>
      </c>
      <c r="J73" s="11">
        <f t="shared" si="9"/>
        <v>0</v>
      </c>
    </row>
    <row r="74" spans="1:10">
      <c r="A74" s="10" t="s">
        <v>10</v>
      </c>
      <c r="B74" s="11">
        <f>Kilpailu!B$16</f>
        <v>0</v>
      </c>
      <c r="C74" s="11">
        <f>'7'!D$5</f>
        <v>0</v>
      </c>
      <c r="D74" s="22">
        <f t="shared" si="8"/>
        <v>0</v>
      </c>
      <c r="E74" s="11">
        <f>'7'!C$26</f>
        <v>0</v>
      </c>
      <c r="F74" s="11">
        <f>'7'!D$26</f>
        <v>0</v>
      </c>
      <c r="G74" s="11">
        <f>'7'!E$26</f>
        <v>0</v>
      </c>
      <c r="H74" s="11">
        <f>'7'!F$26</f>
        <v>0</v>
      </c>
      <c r="I74" s="11">
        <f>'7'!G$26</f>
        <v>0</v>
      </c>
      <c r="J74" s="11">
        <f t="shared" si="9"/>
        <v>0</v>
      </c>
    </row>
    <row r="75" spans="1:10">
      <c r="A75" s="10" t="s">
        <v>11</v>
      </c>
      <c r="B75" s="11">
        <f>Kilpailu!B$17</f>
        <v>0</v>
      </c>
      <c r="C75" s="11">
        <f>'8'!D$5</f>
        <v>0</v>
      </c>
      <c r="D75" s="22">
        <f t="shared" si="8"/>
        <v>0</v>
      </c>
      <c r="E75" s="11">
        <f>'8'!C$26</f>
        <v>0</v>
      </c>
      <c r="F75" s="11">
        <f>'8'!D$26</f>
        <v>0</v>
      </c>
      <c r="G75" s="11">
        <f>'8'!E$26</f>
        <v>0</v>
      </c>
      <c r="H75" s="11">
        <f>'8'!F$26</f>
        <v>0</v>
      </c>
      <c r="I75" s="11">
        <f>'8'!G$26</f>
        <v>0</v>
      </c>
      <c r="J75" s="11">
        <f t="shared" si="9"/>
        <v>0</v>
      </c>
    </row>
    <row r="76" spans="1:10">
      <c r="A76" s="10" t="s">
        <v>12</v>
      </c>
      <c r="B76" s="11">
        <f>Kilpailu!B$18</f>
        <v>0</v>
      </c>
      <c r="C76" s="11">
        <f>'9'!D$5</f>
        <v>0</v>
      </c>
      <c r="D76" s="22">
        <f t="shared" si="8"/>
        <v>0</v>
      </c>
      <c r="E76" s="11">
        <f>'9'!C$26</f>
        <v>0</v>
      </c>
      <c r="F76" s="11">
        <f>'9'!D$26</f>
        <v>0</v>
      </c>
      <c r="G76" s="11">
        <f>'9'!E$26</f>
        <v>0</v>
      </c>
      <c r="H76" s="11">
        <f>'9'!F$26</f>
        <v>0</v>
      </c>
      <c r="I76" s="11">
        <f>'9'!G$26</f>
        <v>0</v>
      </c>
      <c r="J76" s="11">
        <f t="shared" si="9"/>
        <v>0</v>
      </c>
    </row>
    <row r="77" spans="1:10">
      <c r="A77" s="10" t="s">
        <v>13</v>
      </c>
      <c r="B77" s="11">
        <f>Kilpailu!B$19</f>
        <v>0</v>
      </c>
      <c r="C77" s="11">
        <f>'10'!D$5</f>
        <v>0</v>
      </c>
      <c r="D77" s="22">
        <f t="shared" si="8"/>
        <v>0</v>
      </c>
      <c r="E77" s="11">
        <f>'10'!C$26</f>
        <v>0</v>
      </c>
      <c r="F77" s="11">
        <f>'10'!D$26</f>
        <v>0</v>
      </c>
      <c r="G77" s="11">
        <f>'10'!E$26</f>
        <v>0</v>
      </c>
      <c r="H77" s="11">
        <f>'10'!F$26</f>
        <v>0</v>
      </c>
      <c r="I77" s="11">
        <f>'10'!G$26</f>
        <v>0</v>
      </c>
      <c r="J77" s="11">
        <f t="shared" si="9"/>
        <v>0</v>
      </c>
    </row>
    <row r="78" spans="1:10">
      <c r="A78" s="10" t="s">
        <v>14</v>
      </c>
      <c r="B78" s="11">
        <f>Kilpailu!B$20</f>
        <v>0</v>
      </c>
      <c r="C78" s="11">
        <f>'11'!D$5</f>
        <v>0</v>
      </c>
      <c r="D78" s="22">
        <f t="shared" si="8"/>
        <v>0</v>
      </c>
      <c r="E78" s="11">
        <f>'11'!C$26</f>
        <v>0</v>
      </c>
      <c r="F78" s="11">
        <f>'11'!D$26</f>
        <v>0</v>
      </c>
      <c r="G78" s="11">
        <f>'11'!E$26</f>
        <v>0</v>
      </c>
      <c r="H78" s="11">
        <f>'11'!F$26</f>
        <v>0</v>
      </c>
      <c r="I78" s="11">
        <f>'11'!G$26</f>
        <v>0</v>
      </c>
      <c r="J78" s="11">
        <f t="shared" si="9"/>
        <v>0</v>
      </c>
    </row>
    <row r="79" spans="1:10">
      <c r="A79" s="10" t="s">
        <v>15</v>
      </c>
      <c r="B79" s="11">
        <f>Kilpailu!B$21</f>
        <v>0</v>
      </c>
      <c r="C79" s="11">
        <f>'12'!D$5</f>
        <v>0</v>
      </c>
      <c r="D79" s="22">
        <f t="shared" si="8"/>
        <v>0</v>
      </c>
      <c r="E79" s="11">
        <f>'12'!C$26</f>
        <v>0</v>
      </c>
      <c r="F79" s="11">
        <f>'12'!D$26</f>
        <v>0</v>
      </c>
      <c r="G79" s="11">
        <f>'12'!E$26</f>
        <v>0</v>
      </c>
      <c r="H79" s="11">
        <f>'12'!F$26</f>
        <v>0</v>
      </c>
      <c r="I79" s="11">
        <f>'12'!G$26</f>
        <v>0</v>
      </c>
      <c r="J79" s="11">
        <f t="shared" si="9"/>
        <v>0</v>
      </c>
    </row>
    <row r="80" spans="1:10">
      <c r="A80" s="10" t="s">
        <v>16</v>
      </c>
      <c r="B80" s="11">
        <f>Kilpailu!B$22</f>
        <v>0</v>
      </c>
      <c r="C80" s="11">
        <f>'13'!D$5</f>
        <v>0</v>
      </c>
      <c r="D80" s="22">
        <f t="shared" si="8"/>
        <v>0</v>
      </c>
      <c r="E80" s="11">
        <f>'13'!C$26</f>
        <v>0</v>
      </c>
      <c r="F80" s="11">
        <f>'13'!D$26</f>
        <v>0</v>
      </c>
      <c r="G80" s="11">
        <f>'13'!E$26</f>
        <v>0</v>
      </c>
      <c r="H80" s="11">
        <f>'13'!F$26</f>
        <v>0</v>
      </c>
      <c r="I80" s="11">
        <f>'13'!G$26</f>
        <v>0</v>
      </c>
      <c r="J80" s="11">
        <f t="shared" si="9"/>
        <v>0</v>
      </c>
    </row>
    <row r="81" spans="1:10">
      <c r="A81" s="10" t="s">
        <v>17</v>
      </c>
      <c r="B81" s="11">
        <f>Kilpailu!B$23</f>
        <v>0</v>
      </c>
      <c r="C81" s="11">
        <f>'14'!D$5</f>
        <v>0</v>
      </c>
      <c r="D81" s="22">
        <f t="shared" si="8"/>
        <v>0</v>
      </c>
      <c r="E81" s="11">
        <f>'14'!C$26</f>
        <v>0</v>
      </c>
      <c r="F81" s="11">
        <f>'14'!D$26</f>
        <v>0</v>
      </c>
      <c r="G81" s="11">
        <f>'14'!E$26</f>
        <v>0</v>
      </c>
      <c r="H81" s="11">
        <f>'14'!F$26</f>
        <v>0</v>
      </c>
      <c r="I81" s="11">
        <f>'14'!G$26</f>
        <v>0</v>
      </c>
      <c r="J81" s="11">
        <f t="shared" si="9"/>
        <v>0</v>
      </c>
    </row>
    <row r="82" spans="1:10">
      <c r="A82" s="10" t="s">
        <v>18</v>
      </c>
      <c r="B82" s="11">
        <f>Kilpailu!B$24</f>
        <v>0</v>
      </c>
      <c r="C82" s="11">
        <f>'15'!D$5</f>
        <v>0</v>
      </c>
      <c r="D82" s="22">
        <f t="shared" si="8"/>
        <v>0</v>
      </c>
      <c r="E82" s="11">
        <f>'15'!C$26</f>
        <v>0</v>
      </c>
      <c r="F82" s="11">
        <f>'15'!D$26</f>
        <v>0</v>
      </c>
      <c r="G82" s="11">
        <f>'15'!E$26</f>
        <v>0</v>
      </c>
      <c r="H82" s="11">
        <f>'15'!F$26</f>
        <v>0</v>
      </c>
      <c r="I82" s="11">
        <f>'15'!G$26</f>
        <v>0</v>
      </c>
      <c r="J82" s="11">
        <f t="shared" si="9"/>
        <v>0</v>
      </c>
    </row>
  </sheetData>
  <mergeCells count="1">
    <mergeCell ref="F4:H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Taul3"/>
  <dimension ref="A4:H58"/>
  <sheetViews>
    <sheetView topLeftCell="A16" workbookViewId="0">
      <selection activeCell="E41" sqref="E41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 t="str">
        <f>Kilpailu!B10</f>
        <v>Juho</v>
      </c>
      <c r="C5" s="1" t="s">
        <v>20</v>
      </c>
      <c r="D5">
        <f>SUM(H15:H25)</f>
        <v>184.5</v>
      </c>
      <c r="E5" s="26">
        <f>Tulokset!D28</f>
        <v>780.12684989429169</v>
      </c>
    </row>
    <row r="6" spans="1:8">
      <c r="C6" s="1" t="s">
        <v>22</v>
      </c>
      <c r="D6">
        <f>SUM(C42:G42)-LARGE(C42:G42,1)-SMALL(C42:G42,1)</f>
        <v>183.5</v>
      </c>
      <c r="E6" s="26">
        <f>Tulokset!D48</f>
        <v>787.55364806866953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0</v>
      </c>
      <c r="E7" s="26">
        <f>Tulokset!D68</f>
        <v>0</v>
      </c>
    </row>
    <row r="8" spans="1:8">
      <c r="A8" s="1" t="s">
        <v>1</v>
      </c>
      <c r="B8" s="12">
        <f>Kilpailu!B5</f>
        <v>40019</v>
      </c>
      <c r="E8" s="26"/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368</v>
      </c>
      <c r="E9" s="27">
        <f>SUM(E5:E7)</f>
        <v>1567.6804979629612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368</v>
      </c>
      <c r="E11" s="26">
        <f>SUM(E5:E7)-E10</f>
        <v>1567.6804979629612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30" t="str">
        <f>IF(Kilpailu!$B$6 =Kilpailu!$A$79,Kilpailu!$B$30,IF(Kilpailu!$B$6 =Kilpailu!$A$80,Kilpailu!$B$45,IF(Kilpailu!$B$6 =Kilpailu!$A$81,Kilpailu!$B$60,"")))</f>
        <v>M with 2 half pirouettes on all side</v>
      </c>
      <c r="C15" s="6">
        <v>5.5</v>
      </c>
      <c r="D15" s="6">
        <v>7.5</v>
      </c>
      <c r="E15" s="6">
        <v>5.5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18.5</v>
      </c>
    </row>
    <row r="16" spans="1:8">
      <c r="A16" s="5" t="s">
        <v>5</v>
      </c>
      <c r="B16" s="30" t="str">
        <f>IF(Kilpailu!$B$6 =Kilpailu!$A$79,Kilpailu!$B$31,IF(Kilpailu!$B$6 =Kilpailu!$A$80,Kilpailu!$B$46,IF(Kilpailu!$B$6 =Kilpailu!$A$81,Kilpailu!$B$61,"")))</f>
        <v>Semicircle with pirouette</v>
      </c>
      <c r="C16" s="6">
        <v>6</v>
      </c>
      <c r="D16" s="6">
        <v>7.5</v>
      </c>
      <c r="E16" s="6">
        <v>6.5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20</v>
      </c>
    </row>
    <row r="17" spans="1:8">
      <c r="A17" s="5" t="s">
        <v>6</v>
      </c>
      <c r="B17" s="30" t="str">
        <f>IF(Kilpailu!$B$6 =Kilpailu!$A$79,Kilpailu!$B$32,IF(Kilpailu!$B$6 =Kilpailu!$A$80,Kilpailu!$B$47,IF(Kilpailu!$B$6 =Kilpailu!$A$81,Kilpailu!$B$62,"")))</f>
        <v>Diamond 3</v>
      </c>
      <c r="C17" s="6">
        <v>6</v>
      </c>
      <c r="D17" s="6">
        <v>6.5</v>
      </c>
      <c r="E17" s="6">
        <v>5.5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18</v>
      </c>
    </row>
    <row r="18" spans="1:8">
      <c r="A18" s="5" t="s">
        <v>7</v>
      </c>
      <c r="B18" s="30" t="str">
        <f>IF(Kilpailu!$B$6 =Kilpailu!$A$79,Kilpailu!$B$33,IF(Kilpailu!$B$6 =Kilpailu!$A$80,Kilpailu!$B$48,IF(Kilpailu!$B$6 =Kilpailu!$A$81,Kilpailu!$B$63,"")))</f>
        <v>Cuban eight</v>
      </c>
      <c r="C18" s="6">
        <v>7</v>
      </c>
      <c r="D18" s="6">
        <v>7</v>
      </c>
      <c r="E18" s="6">
        <v>6.5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20.5</v>
      </c>
    </row>
    <row r="19" spans="1:8">
      <c r="A19" s="5" t="s">
        <v>8</v>
      </c>
      <c r="B19" s="30" t="str">
        <f>IF(Kilpailu!$B$6 =Kilpailu!$A$79,Kilpailu!$B$34,IF(Kilpailu!$B$6 =Kilpailu!$A$80,Kilpailu!$B$49,IF(Kilpailu!$B$6 =Kilpailu!$A$81,Kilpailu!$B$64,"")))</f>
        <v>Pullpack with backward full roll</v>
      </c>
      <c r="C19" s="6">
        <v>4.5</v>
      </c>
      <c r="D19" s="6">
        <v>6</v>
      </c>
      <c r="E19" s="6">
        <v>4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14.5</v>
      </c>
    </row>
    <row r="20" spans="1:8">
      <c r="A20" s="5" t="s">
        <v>9</v>
      </c>
      <c r="B20" s="30" t="str">
        <f>IF(Kilpailu!$B$6 =Kilpailu!$A$79,Kilpailu!$B$35,IF(Kilpailu!$B$6 =Kilpailu!$A$80,Kilpailu!$B$50,IF(Kilpailu!$B$6 =Kilpailu!$A$81,Kilpailu!$B$65,"")))</f>
        <v>Cobra Roll with pushed flip</v>
      </c>
      <c r="C20" s="6">
        <v>5.5</v>
      </c>
      <c r="D20" s="6">
        <v>6.5</v>
      </c>
      <c r="E20" s="6">
        <v>5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17</v>
      </c>
    </row>
    <row r="21" spans="1:8">
      <c r="A21" s="5" t="s">
        <v>10</v>
      </c>
      <c r="B21" s="30" t="str">
        <f>IF(Kilpailu!$B$6 =Kilpailu!$A$79,Kilpailu!$B$36,IF(Kilpailu!$B$6 =Kilpailu!$A$80,Kilpailu!$B$51,IF(Kilpailu!$B$6 =Kilpailu!$A$81,Kilpailu!$B$66,"")))</f>
        <v>Vertical candle</v>
      </c>
      <c r="C21" s="6">
        <v>6</v>
      </c>
      <c r="D21" s="6">
        <v>7</v>
      </c>
      <c r="E21" s="6">
        <v>6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19</v>
      </c>
    </row>
    <row r="22" spans="1:8">
      <c r="A22" s="5" t="s">
        <v>11</v>
      </c>
      <c r="B22" s="30" t="str">
        <f>IF(Kilpailu!$B$6 =Kilpailu!$A$79,Kilpailu!$B$37,IF(Kilpailu!$B$6 =Kilpailu!$A$80,Kilpailu!$B$52,IF(Kilpailu!$B$6 =Kilpailu!$A$81,Kilpailu!$B$67,"")))</f>
        <v>Opposite 2 point rolls</v>
      </c>
      <c r="C22" s="6">
        <v>6</v>
      </c>
      <c r="D22" s="6">
        <v>6.5</v>
      </c>
      <c r="E22" s="6">
        <v>6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18.5</v>
      </c>
    </row>
    <row r="23" spans="1:8">
      <c r="A23" s="5" t="s">
        <v>12</v>
      </c>
      <c r="B23" s="30" t="str">
        <f>IF(Kilpailu!$B$6 =Kilpailu!$A$79,Kilpailu!$B$38,IF(Kilpailu!$B$6 =Kilpailu!$A$80,Kilpailu!$B$53,IF(Kilpailu!$B$6 =Kilpailu!$A$81,Kilpailu!$B$68,"")))</f>
        <v>Inside loop with pirouette on top</v>
      </c>
      <c r="C23" s="6">
        <v>7</v>
      </c>
      <c r="D23" s="6">
        <v>7</v>
      </c>
      <c r="E23" s="6">
        <v>7.5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21.5</v>
      </c>
    </row>
    <row r="24" spans="1:8">
      <c r="A24" s="5" t="s">
        <v>13</v>
      </c>
      <c r="B24" s="30" t="str">
        <f>IF(Kilpailu!$B$6 =Kilpailu!$A$79,Kilpailu!$B$39,IF(Kilpailu!$B$6 =Kilpailu!$A$80,Kilpailu!$B$54,IF(Kilpailu!$B$6 =Kilpailu!$A$81,Kilpailu!$B$69,"")))</f>
        <v>Autorotation with two 90º turns</v>
      </c>
      <c r="C24" s="6">
        <v>5.5</v>
      </c>
      <c r="D24" s="6">
        <v>5</v>
      </c>
      <c r="E24" s="6">
        <v>6.5</v>
      </c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17</v>
      </c>
    </row>
    <row r="25" spans="1:8">
      <c r="A25" s="5" t="s">
        <v>14</v>
      </c>
      <c r="B25" s="30" t="str">
        <f>IF(Kilpailu!$B$6 =Kilpailu!$A$79,Kilpailu!$B$40,IF(Kilpailu!$B$6 =Kilpailu!$A$80,Kilpailu!$B$55,IF(Kilpailu!$B$6 =Kilpailu!$A$81,Kilpailu!$B$70,"")))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36</v>
      </c>
      <c r="C26" s="6">
        <f>SUM(C15:C25)</f>
        <v>59</v>
      </c>
      <c r="D26" s="6">
        <f>SUM(D15:D25)</f>
        <v>66.5</v>
      </c>
      <c r="E26" s="6">
        <f>SUM(E15:E25)</f>
        <v>59</v>
      </c>
      <c r="F26" s="6">
        <f>SUM(F15:F25)</f>
        <v>0</v>
      </c>
      <c r="G26" s="6">
        <f>SUM(G15:G25)</f>
        <v>100</v>
      </c>
      <c r="H26" s="6"/>
    </row>
    <row r="30" spans="1:8">
      <c r="A30" s="8" t="s">
        <v>54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=Kilpailu!$A$79,Kilpailu!$B$30,IF(Kilpailu!$B$6 =Kilpailu!$A$80,Kilpailu!$B$45,IF(Kilpailu!$B$6 =Kilpailu!$A$81,Kilpailu!$B$60,"")))</f>
        <v>M with 2 half pirouettes on all side</v>
      </c>
      <c r="C31" s="9">
        <v>6</v>
      </c>
      <c r="D31" s="9">
        <v>5.5</v>
      </c>
      <c r="E31" s="9">
        <v>6</v>
      </c>
      <c r="F31" s="9">
        <v>0</v>
      </c>
      <c r="G31" s="9">
        <v>10</v>
      </c>
      <c r="H31" s="9">
        <f>SUM(C31:G31)</f>
        <v>27.5</v>
      </c>
    </row>
    <row r="32" spans="1:8">
      <c r="A32" s="8" t="s">
        <v>5</v>
      </c>
      <c r="B32" s="19" t="str">
        <f>IF(Kilpailu!$B$6 =Kilpailu!$A$79,Kilpailu!$B$31,IF(Kilpailu!$B$6 =Kilpailu!$A$80,Kilpailu!$B$46,IF(Kilpailu!$B$6 =Kilpailu!$A$81,Kilpailu!$B$61,"")))</f>
        <v>Semicircle with pirouette</v>
      </c>
      <c r="C32" s="9">
        <v>6</v>
      </c>
      <c r="D32" s="9">
        <v>6</v>
      </c>
      <c r="E32" s="9">
        <v>6</v>
      </c>
      <c r="F32" s="9">
        <v>0</v>
      </c>
      <c r="G32" s="9">
        <v>10</v>
      </c>
      <c r="H32" s="9">
        <f t="shared" ref="H32:H41" si="0">SUM(C32:G32)</f>
        <v>28</v>
      </c>
    </row>
    <row r="33" spans="1:8">
      <c r="A33" s="8" t="s">
        <v>6</v>
      </c>
      <c r="B33" s="19" t="str">
        <f>IF(Kilpailu!$B$6 =Kilpailu!$A$79,Kilpailu!$B$32,IF(Kilpailu!$B$6 =Kilpailu!$A$80,Kilpailu!$B$47,IF(Kilpailu!$B$6 =Kilpailu!$A$81,Kilpailu!$B$62,"")))</f>
        <v>Diamond 3</v>
      </c>
      <c r="C33" s="9">
        <v>6</v>
      </c>
      <c r="D33" s="9">
        <v>6.5</v>
      </c>
      <c r="E33" s="9">
        <v>6.5</v>
      </c>
      <c r="F33" s="9">
        <v>0</v>
      </c>
      <c r="G33" s="9">
        <v>10</v>
      </c>
      <c r="H33" s="9">
        <f t="shared" si="0"/>
        <v>29</v>
      </c>
    </row>
    <row r="34" spans="1:8">
      <c r="A34" s="8" t="s">
        <v>7</v>
      </c>
      <c r="B34" s="19" t="str">
        <f>IF(Kilpailu!$B$6 =Kilpailu!$A$79,Kilpailu!$B$33,IF(Kilpailu!$B$6 =Kilpailu!$A$80,Kilpailu!$B$48,IF(Kilpailu!$B$6 =Kilpailu!$A$81,Kilpailu!$B$63,"")))</f>
        <v>Cuban eight</v>
      </c>
      <c r="C34" s="9">
        <v>6.5</v>
      </c>
      <c r="D34" s="9">
        <v>6</v>
      </c>
      <c r="E34" s="9">
        <v>5.5</v>
      </c>
      <c r="F34" s="9">
        <v>0</v>
      </c>
      <c r="G34" s="9">
        <v>10</v>
      </c>
      <c r="H34" s="9">
        <f t="shared" si="0"/>
        <v>28</v>
      </c>
    </row>
    <row r="35" spans="1:8">
      <c r="A35" s="8" t="s">
        <v>8</v>
      </c>
      <c r="B35" s="19" t="str">
        <f>IF(Kilpailu!$B$6 =Kilpailu!$A$79,Kilpailu!$B$34,IF(Kilpailu!$B$6 =Kilpailu!$A$80,Kilpailu!$B$49,IF(Kilpailu!$B$6 =Kilpailu!$A$81,Kilpailu!$B$64,"")))</f>
        <v>Pullpack with backward full roll</v>
      </c>
      <c r="C35" s="9">
        <v>6</v>
      </c>
      <c r="D35" s="9">
        <v>6</v>
      </c>
      <c r="E35" s="9">
        <v>6</v>
      </c>
      <c r="F35" s="9">
        <v>0</v>
      </c>
      <c r="G35" s="9">
        <v>10</v>
      </c>
      <c r="H35" s="9">
        <f t="shared" si="0"/>
        <v>28</v>
      </c>
    </row>
    <row r="36" spans="1:8">
      <c r="A36" s="8" t="s">
        <v>9</v>
      </c>
      <c r="B36" s="19" t="str">
        <f>IF(Kilpailu!$B$6 =Kilpailu!$A$79,Kilpailu!$B$35,IF(Kilpailu!$B$6 =Kilpailu!$A$80,Kilpailu!$B$50,IF(Kilpailu!$B$6 =Kilpailu!$A$81,Kilpailu!$B$65,"")))</f>
        <v>Cobra Roll with pushed flip</v>
      </c>
      <c r="C36" s="9">
        <v>6</v>
      </c>
      <c r="D36" s="9">
        <v>6</v>
      </c>
      <c r="E36" s="9">
        <v>6</v>
      </c>
      <c r="F36" s="9">
        <v>0</v>
      </c>
      <c r="G36" s="9">
        <v>10</v>
      </c>
      <c r="H36" s="9">
        <f t="shared" si="0"/>
        <v>28</v>
      </c>
    </row>
    <row r="37" spans="1:8">
      <c r="A37" s="8" t="s">
        <v>10</v>
      </c>
      <c r="B37" s="19" t="str">
        <f>IF(Kilpailu!$B$6 =Kilpailu!$A$79,Kilpailu!$B$36,IF(Kilpailu!$B$6 =Kilpailu!$A$80,Kilpailu!$B$51,IF(Kilpailu!$B$6 =Kilpailu!$A$81,Kilpailu!$B$66,"")))</f>
        <v>Vertical candle</v>
      </c>
      <c r="C37" s="9">
        <v>5.5</v>
      </c>
      <c r="D37" s="9">
        <v>5.5</v>
      </c>
      <c r="E37" s="9">
        <v>5.5</v>
      </c>
      <c r="F37" s="9">
        <v>0</v>
      </c>
      <c r="G37" s="9">
        <v>10</v>
      </c>
      <c r="H37" s="9">
        <f t="shared" si="0"/>
        <v>26.5</v>
      </c>
    </row>
    <row r="38" spans="1:8">
      <c r="A38" s="8" t="s">
        <v>11</v>
      </c>
      <c r="B38" s="19" t="str">
        <f>IF(Kilpailu!$B$6 =Kilpailu!$A$79,Kilpailu!$B$37,IF(Kilpailu!$B$6 =Kilpailu!$A$80,Kilpailu!$B$52,IF(Kilpailu!$B$6 =Kilpailu!$A$81,Kilpailu!$B$67,"")))</f>
        <v>Opposite 2 point rolls</v>
      </c>
      <c r="C38" s="9">
        <v>5.5</v>
      </c>
      <c r="D38" s="9">
        <v>6</v>
      </c>
      <c r="E38" s="9">
        <v>6</v>
      </c>
      <c r="F38" s="9">
        <v>0</v>
      </c>
      <c r="G38" s="9">
        <v>10</v>
      </c>
      <c r="H38" s="9">
        <f t="shared" si="0"/>
        <v>27.5</v>
      </c>
    </row>
    <row r="39" spans="1:8">
      <c r="A39" s="8" t="s">
        <v>12</v>
      </c>
      <c r="B39" s="19" t="str">
        <f>IF(Kilpailu!$B$6 =Kilpailu!$A$79,Kilpailu!$B$38,IF(Kilpailu!$B$6 =Kilpailu!$A$80,Kilpailu!$B$53,IF(Kilpailu!$B$6 =Kilpailu!$A$81,Kilpailu!$B$68,"")))</f>
        <v>Inside loop with pirouette on top</v>
      </c>
      <c r="C39" s="9">
        <v>7</v>
      </c>
      <c r="D39" s="9">
        <v>7</v>
      </c>
      <c r="E39" s="9">
        <v>8.5</v>
      </c>
      <c r="F39" s="9">
        <v>0</v>
      </c>
      <c r="G39" s="9">
        <v>10</v>
      </c>
      <c r="H39" s="9">
        <f t="shared" si="0"/>
        <v>32.5</v>
      </c>
    </row>
    <row r="40" spans="1:8">
      <c r="A40" s="8" t="s">
        <v>13</v>
      </c>
      <c r="B40" s="19" t="str">
        <f>IF(Kilpailu!$B$6 =Kilpailu!$A$79,Kilpailu!$B$39,IF(Kilpailu!$B$6 =Kilpailu!$A$80,Kilpailu!$B$54,IF(Kilpailu!$B$6 =Kilpailu!$A$81,Kilpailu!$B$69,"")))</f>
        <v>Autorotation with two 90º turns</v>
      </c>
      <c r="C40" s="9">
        <v>6</v>
      </c>
      <c r="D40" s="9">
        <v>5</v>
      </c>
      <c r="E40" s="9">
        <v>7.5</v>
      </c>
      <c r="F40" s="9">
        <v>0</v>
      </c>
      <c r="G40" s="9">
        <v>10</v>
      </c>
      <c r="H40" s="9">
        <f t="shared" si="0"/>
        <v>28.5</v>
      </c>
    </row>
    <row r="41" spans="1:8">
      <c r="A41" s="8" t="s">
        <v>14</v>
      </c>
      <c r="B41" s="19" t="str">
        <f>IF(Kilpailu!$B$6 =Kilpailu!$A$79,Kilpailu!$B$40,IF(Kilpailu!$B$6 =Kilpailu!$A$80,Kilpailu!$B$55,IF(Kilpailu!$B$6 =Kilpailu!$A$81,Kilpailu!$B$70,"")))</f>
        <v xml:space="preserve"> </v>
      </c>
      <c r="C41" s="9"/>
      <c r="D41" s="9"/>
      <c r="E41" s="9"/>
      <c r="F41" s="9"/>
      <c r="G41" s="9"/>
      <c r="H41" s="9">
        <f t="shared" si="0"/>
        <v>0</v>
      </c>
    </row>
    <row r="42" spans="1:8">
      <c r="A42" s="9"/>
      <c r="B42" s="8" t="s">
        <v>36</v>
      </c>
      <c r="C42" s="9">
        <f>SUM(C31:C41)</f>
        <v>60.5</v>
      </c>
      <c r="D42" s="9">
        <f>SUM(D31:D41)</f>
        <v>59.5</v>
      </c>
      <c r="E42" s="9">
        <f>SUM(E31:E41)</f>
        <v>63.5</v>
      </c>
      <c r="F42" s="9">
        <f>SUM(F31:F41)</f>
        <v>0</v>
      </c>
      <c r="G42" s="9">
        <f>SUM(G31:G41)</f>
        <v>100</v>
      </c>
      <c r="H42" s="9"/>
    </row>
    <row r="46" spans="1:8">
      <c r="A46" s="10" t="s">
        <v>55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=Kilpailu!$A$79,Kilpailu!$B$30,IF(Kilpailu!$B$6 =Kilpailu!$A$80,Kilpailu!$B$45,IF(Kilpailu!$B$6 =Kilpailu!$A$81,Kilpailu!$B$60,"")))</f>
        <v>M with 2 half pirouettes on all side</v>
      </c>
      <c r="C47" s="11"/>
      <c r="D47" s="11"/>
      <c r="E47" s="11"/>
      <c r="F47" s="11">
        <v>0</v>
      </c>
      <c r="G47" s="11">
        <v>10</v>
      </c>
      <c r="H47" s="11">
        <f>SUM(C47:G47)</f>
        <v>10</v>
      </c>
    </row>
    <row r="48" spans="1:8">
      <c r="A48" s="10" t="s">
        <v>5</v>
      </c>
      <c r="B48" s="31" t="str">
        <f>IF(Kilpailu!$B$6 =Kilpailu!$A$79,Kilpailu!$B$31,IF(Kilpailu!$B$6 =Kilpailu!$A$80,Kilpailu!$B$46,IF(Kilpailu!$B$6 =Kilpailu!$A$81,Kilpailu!$B$61,"")))</f>
        <v>Semicircle with pirouette</v>
      </c>
      <c r="C48" s="11"/>
      <c r="D48" s="11"/>
      <c r="E48" s="11"/>
      <c r="F48" s="11">
        <v>0</v>
      </c>
      <c r="G48" s="11">
        <v>10</v>
      </c>
      <c r="H48" s="11">
        <f t="shared" ref="H48:H57" si="1">SUM(C48:G48)</f>
        <v>10</v>
      </c>
    </row>
    <row r="49" spans="1:8">
      <c r="A49" s="10" t="s">
        <v>6</v>
      </c>
      <c r="B49" s="31" t="str">
        <f>IF(Kilpailu!$B$6 =Kilpailu!$A$79,Kilpailu!$B$32,IF(Kilpailu!$B$6 =Kilpailu!$A$80,Kilpailu!$B$47,IF(Kilpailu!$B$6 =Kilpailu!$A$81,Kilpailu!$B$62,"")))</f>
        <v>Diamond 3</v>
      </c>
      <c r="C49" s="11"/>
      <c r="D49" s="11"/>
      <c r="E49" s="11"/>
      <c r="F49" s="11">
        <v>0</v>
      </c>
      <c r="G49" s="11">
        <v>10</v>
      </c>
      <c r="H49" s="11">
        <f t="shared" si="1"/>
        <v>10</v>
      </c>
    </row>
    <row r="50" spans="1:8">
      <c r="A50" s="10" t="s">
        <v>7</v>
      </c>
      <c r="B50" s="31" t="str">
        <f>IF(Kilpailu!$B$6 =Kilpailu!$A$79,Kilpailu!$B$33,IF(Kilpailu!$B$6 =Kilpailu!$A$80,Kilpailu!$B$48,IF(Kilpailu!$B$6 =Kilpailu!$A$81,Kilpailu!$B$63,"")))</f>
        <v>Cuban eight</v>
      </c>
      <c r="C50" s="11"/>
      <c r="D50" s="11"/>
      <c r="E50" s="11"/>
      <c r="F50" s="11">
        <v>0</v>
      </c>
      <c r="G50" s="11">
        <v>10</v>
      </c>
      <c r="H50" s="11">
        <f t="shared" si="1"/>
        <v>10</v>
      </c>
    </row>
    <row r="51" spans="1:8">
      <c r="A51" s="10" t="s">
        <v>8</v>
      </c>
      <c r="B51" s="31" t="str">
        <f>IF(Kilpailu!$B$6 =Kilpailu!$A$79,Kilpailu!$B$34,IF(Kilpailu!$B$6 =Kilpailu!$A$80,Kilpailu!$B$49,IF(Kilpailu!$B$6 =Kilpailu!$A$81,Kilpailu!$B$64,"")))</f>
        <v>Pullpack with backward full roll</v>
      </c>
      <c r="C51" s="11"/>
      <c r="D51" s="11"/>
      <c r="E51" s="11"/>
      <c r="F51" s="11">
        <v>0</v>
      </c>
      <c r="G51" s="11">
        <v>10</v>
      </c>
      <c r="H51" s="11">
        <f t="shared" si="1"/>
        <v>10</v>
      </c>
    </row>
    <row r="52" spans="1:8">
      <c r="A52" s="10" t="s">
        <v>9</v>
      </c>
      <c r="B52" s="31" t="str">
        <f>IF(Kilpailu!$B$6 =Kilpailu!$A$79,Kilpailu!$B$35,IF(Kilpailu!$B$6 =Kilpailu!$A$80,Kilpailu!$B$50,IF(Kilpailu!$B$6 =Kilpailu!$A$81,Kilpailu!$B$65,"")))</f>
        <v>Cobra Roll with pushed flip</v>
      </c>
      <c r="C52" s="11"/>
      <c r="D52" s="11"/>
      <c r="E52" s="11"/>
      <c r="F52" s="11">
        <v>0</v>
      </c>
      <c r="G52" s="11">
        <v>10</v>
      </c>
      <c r="H52" s="11">
        <f t="shared" si="1"/>
        <v>10</v>
      </c>
    </row>
    <row r="53" spans="1:8">
      <c r="A53" s="10" t="s">
        <v>10</v>
      </c>
      <c r="B53" s="31" t="str">
        <f>IF(Kilpailu!$B$6 =Kilpailu!$A$79,Kilpailu!$B$36,IF(Kilpailu!$B$6 =Kilpailu!$A$80,Kilpailu!$B$51,IF(Kilpailu!$B$6 =Kilpailu!$A$81,Kilpailu!$B$66,"")))</f>
        <v>Vertical candle</v>
      </c>
      <c r="C53" s="11"/>
      <c r="D53" s="11"/>
      <c r="E53" s="11"/>
      <c r="F53" s="11">
        <v>0</v>
      </c>
      <c r="G53" s="11">
        <v>10</v>
      </c>
      <c r="H53" s="11">
        <f t="shared" si="1"/>
        <v>10</v>
      </c>
    </row>
    <row r="54" spans="1:8">
      <c r="A54" s="10" t="s">
        <v>11</v>
      </c>
      <c r="B54" s="31" t="str">
        <f>IF(Kilpailu!$B$6 =Kilpailu!$A$79,Kilpailu!$B$37,IF(Kilpailu!$B$6 =Kilpailu!$A$80,Kilpailu!$B$52,IF(Kilpailu!$B$6 =Kilpailu!$A$81,Kilpailu!$B$67,"")))</f>
        <v>Opposite 2 point rolls</v>
      </c>
      <c r="C54" s="11"/>
      <c r="D54" s="11"/>
      <c r="E54" s="11"/>
      <c r="F54" s="11">
        <v>0</v>
      </c>
      <c r="G54" s="11">
        <v>10</v>
      </c>
      <c r="H54" s="11">
        <f t="shared" si="1"/>
        <v>10</v>
      </c>
    </row>
    <row r="55" spans="1:8">
      <c r="A55" s="10" t="s">
        <v>12</v>
      </c>
      <c r="B55" s="31" t="str">
        <f>IF(Kilpailu!$B$6 =Kilpailu!$A$79,Kilpailu!$B$38,IF(Kilpailu!$B$6 =Kilpailu!$A$80,Kilpailu!$B$53,IF(Kilpailu!$B$6 =Kilpailu!$A$81,Kilpailu!$B$68,"")))</f>
        <v>Inside loop with pirouette on top</v>
      </c>
      <c r="C55" s="11"/>
      <c r="D55" s="11"/>
      <c r="E55" s="11"/>
      <c r="F55" s="11">
        <v>0</v>
      </c>
      <c r="G55" s="11">
        <v>10</v>
      </c>
      <c r="H55" s="11">
        <f t="shared" si="1"/>
        <v>10</v>
      </c>
    </row>
    <row r="56" spans="1:8">
      <c r="A56" s="10" t="s">
        <v>13</v>
      </c>
      <c r="B56" s="31" t="str">
        <f>IF(Kilpailu!$B$6 =Kilpailu!$A$79,Kilpailu!$B$39,IF(Kilpailu!$B$6 =Kilpailu!$A$80,Kilpailu!$B$54,IF(Kilpailu!$B$6 =Kilpailu!$A$81,Kilpailu!$B$69,"")))</f>
        <v>Autorotation with two 90º turns</v>
      </c>
      <c r="C56" s="11"/>
      <c r="D56" s="11"/>
      <c r="E56" s="11"/>
      <c r="F56" s="11">
        <v>0</v>
      </c>
      <c r="G56" s="11">
        <v>10</v>
      </c>
      <c r="H56" s="11">
        <f t="shared" si="1"/>
        <v>10</v>
      </c>
    </row>
    <row r="57" spans="1:8">
      <c r="A57" s="10" t="s">
        <v>14</v>
      </c>
      <c r="B57" s="31" t="str">
        <f>IF(Kilpailu!$B$6 =Kilpailu!$A$79,Kilpailu!$B$40,IF(Kilpailu!$B$6 =Kilpailu!$A$80,Kilpailu!$B$55,IF(Kilpailu!$B$6 =Kilpailu!$A$81,Kilpailu!$B$70,"")))</f>
        <v xml:space="preserve"> </v>
      </c>
      <c r="C57" s="11"/>
      <c r="D57" s="11"/>
      <c r="E57" s="11"/>
      <c r="F57" s="11"/>
      <c r="G57" s="11"/>
      <c r="H57" s="11">
        <f t="shared" si="1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100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Taul4"/>
  <dimension ref="A4:H58"/>
  <sheetViews>
    <sheetView topLeftCell="A19" workbookViewId="0">
      <selection activeCell="E41" sqref="E41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 t="str">
        <f>Kilpailu!B11</f>
        <v>Ari</v>
      </c>
      <c r="C5" s="1" t="s">
        <v>20</v>
      </c>
      <c r="D5">
        <f>SUM(C26:G26)-LARGE(C26:G26,1)-SMALL(C26:G26,1)</f>
        <v>236.5</v>
      </c>
      <c r="E5" s="26">
        <f>Tulokset!D29</f>
        <v>1000</v>
      </c>
    </row>
    <row r="6" spans="1:8">
      <c r="C6" s="1" t="s">
        <v>22</v>
      </c>
      <c r="D6">
        <f>SUM(C42:G42)-LARGE(C42:G42,1)-SMALL(C42:G42,1)</f>
        <v>233</v>
      </c>
      <c r="E6" s="26">
        <f>Tulokset!D49</f>
        <v>1000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0</v>
      </c>
      <c r="E7" s="26">
        <f>Tulokset!D69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469.5</v>
      </c>
      <c r="E9" s="27">
        <f>SUM(E5:E7)</f>
        <v>2000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469.5</v>
      </c>
      <c r="E11" s="26">
        <f>SUM(E5:E7)-E10</f>
        <v>2000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30" t="str">
        <f>IF(Kilpailu!$B$6 =Kilpailu!$A$79,Kilpailu!B30,IF(Kilpailu!$B$6 =Kilpailu!$A$80,Kilpailu!B45,IF(Kilpailu!$B$6 =Kilpailu!$A$81,Kilpailu!B60,"")))</f>
        <v>M with 2 half pirouettes on all side</v>
      </c>
      <c r="C15" s="6">
        <v>7.5</v>
      </c>
      <c r="D15" s="6">
        <v>7</v>
      </c>
      <c r="E15" s="6">
        <v>7.5</v>
      </c>
      <c r="F15" s="6">
        <v>0</v>
      </c>
      <c r="G15" s="6">
        <v>10</v>
      </c>
      <c r="H15" s="6">
        <f>SUM(C15:G15)</f>
        <v>32</v>
      </c>
    </row>
    <row r="16" spans="1:8">
      <c r="A16" s="5" t="s">
        <v>5</v>
      </c>
      <c r="B16" s="30" t="str">
        <f>IF(Kilpailu!$B$6 =Kilpailu!$A$79,Kilpailu!B31,IF(Kilpailu!$B$6 =Kilpailu!$A$80,Kilpailu!B46,IF(Kilpailu!$B$6 =Kilpailu!$A$81,Kilpailu!B61,"")))</f>
        <v>Semicircle with pirouette</v>
      </c>
      <c r="C16" s="6">
        <v>7.5</v>
      </c>
      <c r="D16" s="6">
        <v>7</v>
      </c>
      <c r="E16" s="6">
        <v>7.5</v>
      </c>
      <c r="F16" s="6">
        <v>0</v>
      </c>
      <c r="G16" s="6">
        <v>10</v>
      </c>
      <c r="H16" s="6">
        <f t="shared" ref="H16:H25" si="0">SUM(C16:G16)</f>
        <v>32</v>
      </c>
    </row>
    <row r="17" spans="1:8">
      <c r="A17" s="5" t="s">
        <v>6</v>
      </c>
      <c r="B17" s="30" t="str">
        <f>IF(Kilpailu!$B$6 =Kilpailu!$A$79,Kilpailu!B32,IF(Kilpailu!$B$6 =Kilpailu!$A$80,Kilpailu!B47,IF(Kilpailu!$B$6 =Kilpailu!$A$81,Kilpailu!B62,"")))</f>
        <v>Diamond 3</v>
      </c>
      <c r="C17" s="6">
        <v>7.5</v>
      </c>
      <c r="D17" s="6">
        <v>8</v>
      </c>
      <c r="E17" s="6">
        <v>8</v>
      </c>
      <c r="F17" s="6">
        <v>0</v>
      </c>
      <c r="G17" s="6">
        <v>10</v>
      </c>
      <c r="H17" s="6">
        <f t="shared" si="0"/>
        <v>33.5</v>
      </c>
    </row>
    <row r="18" spans="1:8">
      <c r="A18" s="5" t="s">
        <v>7</v>
      </c>
      <c r="B18" s="30" t="str">
        <f>IF(Kilpailu!$B$6 =Kilpailu!$A$79,Kilpailu!B33,IF(Kilpailu!$B$6 =Kilpailu!$A$80,Kilpailu!B48,IF(Kilpailu!$B$6 =Kilpailu!$A$81,Kilpailu!B63,"")))</f>
        <v>Cuban eight</v>
      </c>
      <c r="C18" s="6">
        <v>8.5</v>
      </c>
      <c r="D18" s="6">
        <v>7.5</v>
      </c>
      <c r="E18" s="6">
        <v>8.5</v>
      </c>
      <c r="F18" s="6">
        <v>0</v>
      </c>
      <c r="G18" s="6">
        <v>10</v>
      </c>
      <c r="H18" s="6">
        <f t="shared" si="0"/>
        <v>34.5</v>
      </c>
    </row>
    <row r="19" spans="1:8">
      <c r="A19" s="5" t="s">
        <v>8</v>
      </c>
      <c r="B19" s="30" t="str">
        <f>IF(Kilpailu!$B$6 =Kilpailu!$A$79,Kilpailu!B34,IF(Kilpailu!$B$6 =Kilpailu!$A$80,Kilpailu!B49,IF(Kilpailu!$B$6 =Kilpailu!$A$81,Kilpailu!B64,"")))</f>
        <v>Pullpack with backward full roll</v>
      </c>
      <c r="C19" s="6">
        <v>8</v>
      </c>
      <c r="D19" s="6">
        <v>8</v>
      </c>
      <c r="E19" s="6">
        <v>8</v>
      </c>
      <c r="F19" s="6">
        <v>0</v>
      </c>
      <c r="G19" s="6">
        <v>10</v>
      </c>
      <c r="H19" s="6">
        <f t="shared" si="0"/>
        <v>34</v>
      </c>
    </row>
    <row r="20" spans="1:8">
      <c r="A20" s="5" t="s">
        <v>9</v>
      </c>
      <c r="B20" s="30" t="str">
        <f>IF(Kilpailu!$B$6 =Kilpailu!$A$79,Kilpailu!B35,IF(Kilpailu!$B$6 =Kilpailu!$A$80,Kilpailu!B50,IF(Kilpailu!$B$6 =Kilpailu!$A$81,Kilpailu!B65,"")))</f>
        <v>Cobra Roll with pushed flip</v>
      </c>
      <c r="C20" s="6">
        <v>8.5</v>
      </c>
      <c r="D20" s="6">
        <v>8.5</v>
      </c>
      <c r="E20" s="6">
        <v>8.5</v>
      </c>
      <c r="F20" s="6">
        <v>0</v>
      </c>
      <c r="G20" s="6">
        <v>10</v>
      </c>
      <c r="H20" s="6">
        <f t="shared" si="0"/>
        <v>35.5</v>
      </c>
    </row>
    <row r="21" spans="1:8">
      <c r="A21" s="5" t="s">
        <v>10</v>
      </c>
      <c r="B21" s="30" t="str">
        <f>IF(Kilpailu!$B$6 =Kilpailu!$A$79,Kilpailu!B36,IF(Kilpailu!$B$6 =Kilpailu!$A$80,Kilpailu!B51,IF(Kilpailu!$B$6 =Kilpailu!$A$81,Kilpailu!B66,"")))</f>
        <v>Vertical candle</v>
      </c>
      <c r="C21" s="6">
        <v>8.5</v>
      </c>
      <c r="D21" s="6">
        <v>8</v>
      </c>
      <c r="E21" s="6">
        <v>7</v>
      </c>
      <c r="F21" s="6">
        <v>0</v>
      </c>
      <c r="G21" s="6">
        <v>10</v>
      </c>
      <c r="H21" s="6">
        <f t="shared" si="0"/>
        <v>33.5</v>
      </c>
    </row>
    <row r="22" spans="1:8">
      <c r="A22" s="5" t="s">
        <v>11</v>
      </c>
      <c r="B22" s="30" t="str">
        <f>IF(Kilpailu!$B$6 =Kilpailu!$A$79,Kilpailu!B37,IF(Kilpailu!$B$6 =Kilpailu!$A$80,Kilpailu!B52,IF(Kilpailu!$B$6 =Kilpailu!$A$81,Kilpailu!B67,"")))</f>
        <v>Opposite 2 point rolls</v>
      </c>
      <c r="C22" s="6">
        <v>8</v>
      </c>
      <c r="D22" s="6">
        <v>7.5</v>
      </c>
      <c r="E22" s="6">
        <v>8.5</v>
      </c>
      <c r="F22" s="6">
        <v>0</v>
      </c>
      <c r="G22" s="6">
        <v>10</v>
      </c>
      <c r="H22" s="6">
        <f t="shared" si="0"/>
        <v>34</v>
      </c>
    </row>
    <row r="23" spans="1:8">
      <c r="A23" s="5" t="s">
        <v>12</v>
      </c>
      <c r="B23" s="30" t="str">
        <f>IF(Kilpailu!$B$6 =Kilpailu!$A$79,Kilpailu!B38,IF(Kilpailu!$B$6 =Kilpailu!$A$80,Kilpailu!B53,IF(Kilpailu!$B$6 =Kilpailu!$A$81,Kilpailu!B68,"")))</f>
        <v>Inside loop with pirouette on top</v>
      </c>
      <c r="C23" s="6">
        <v>8.5</v>
      </c>
      <c r="D23" s="6">
        <v>8</v>
      </c>
      <c r="E23" s="6">
        <v>7.5</v>
      </c>
      <c r="F23" s="6">
        <v>0</v>
      </c>
      <c r="G23" s="6">
        <v>10</v>
      </c>
      <c r="H23" s="6">
        <f t="shared" si="0"/>
        <v>34</v>
      </c>
    </row>
    <row r="24" spans="1:8">
      <c r="A24" s="5" t="s">
        <v>13</v>
      </c>
      <c r="B24" s="30" t="str">
        <f>IF(Kilpailu!$B$6 =Kilpailu!$A$79,Kilpailu!B39,IF(Kilpailu!$B$6 =Kilpailu!$A$80,Kilpailu!B54,IF(Kilpailu!$B$6 =Kilpailu!$A$81,Kilpailu!B69,"")))</f>
        <v>Autorotation with two 90º turns</v>
      </c>
      <c r="C24" s="6">
        <v>8</v>
      </c>
      <c r="D24" s="6">
        <v>7</v>
      </c>
      <c r="E24" s="6">
        <v>8.5</v>
      </c>
      <c r="F24" s="6">
        <v>0</v>
      </c>
      <c r="G24" s="6">
        <v>10</v>
      </c>
      <c r="H24" s="6">
        <f t="shared" si="0"/>
        <v>33.5</v>
      </c>
    </row>
    <row r="25" spans="1:8">
      <c r="A25" s="5" t="s">
        <v>14</v>
      </c>
      <c r="B25" s="30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80.5</v>
      </c>
      <c r="D26" s="6">
        <f>SUM(D15:D25)</f>
        <v>76.5</v>
      </c>
      <c r="E26" s="6">
        <f>SUM(E15:E25)</f>
        <v>79.5</v>
      </c>
      <c r="F26" s="6">
        <f>SUM(F15:F25)</f>
        <v>0</v>
      </c>
      <c r="G26" s="6">
        <f>SUM(G15:G25)</f>
        <v>100</v>
      </c>
      <c r="H26" s="6"/>
    </row>
    <row r="30" spans="1:8">
      <c r="A30" s="8" t="s">
        <v>54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M with 2 half pirouettes on all side</v>
      </c>
      <c r="C31" s="9">
        <v>8</v>
      </c>
      <c r="D31" s="9">
        <v>7.5</v>
      </c>
      <c r="E31" s="9">
        <v>7.5</v>
      </c>
      <c r="F31" s="9">
        <v>0</v>
      </c>
      <c r="G31" s="9">
        <v>10</v>
      </c>
      <c r="H31" s="9">
        <f>SUM(C31:G31)</f>
        <v>33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Semicircle with pirouette</v>
      </c>
      <c r="C32" s="9">
        <v>8.5</v>
      </c>
      <c r="D32" s="9">
        <v>8.5</v>
      </c>
      <c r="E32" s="9">
        <v>8</v>
      </c>
      <c r="F32" s="9">
        <v>0</v>
      </c>
      <c r="G32" s="9">
        <v>10</v>
      </c>
      <c r="H32" s="9">
        <f t="shared" ref="H32:H41" si="1">SUM(C32:G32)</f>
        <v>35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Diamond 3</v>
      </c>
      <c r="C33" s="9">
        <v>8</v>
      </c>
      <c r="D33" s="9">
        <v>7.5</v>
      </c>
      <c r="E33" s="9">
        <v>6.5</v>
      </c>
      <c r="F33" s="9">
        <v>0</v>
      </c>
      <c r="G33" s="9">
        <v>10</v>
      </c>
      <c r="H33" s="9">
        <f t="shared" si="1"/>
        <v>32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Cuban eight</v>
      </c>
      <c r="C34" s="9">
        <v>5</v>
      </c>
      <c r="D34" s="9">
        <v>7</v>
      </c>
      <c r="E34" s="9">
        <v>5</v>
      </c>
      <c r="F34" s="9">
        <v>0</v>
      </c>
      <c r="G34" s="9">
        <v>10</v>
      </c>
      <c r="H34" s="9">
        <f t="shared" si="1"/>
        <v>27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Pullpack with backward full roll</v>
      </c>
      <c r="C35" s="9">
        <v>8.5</v>
      </c>
      <c r="D35" s="9">
        <v>8</v>
      </c>
      <c r="E35" s="9">
        <v>6.5</v>
      </c>
      <c r="F35" s="9">
        <v>0</v>
      </c>
      <c r="G35" s="9">
        <v>10</v>
      </c>
      <c r="H35" s="9">
        <f t="shared" si="1"/>
        <v>33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pushed flip</v>
      </c>
      <c r="C36" s="9">
        <v>9</v>
      </c>
      <c r="D36" s="9">
        <v>8.5</v>
      </c>
      <c r="E36" s="9">
        <v>8.5</v>
      </c>
      <c r="F36" s="9">
        <v>0</v>
      </c>
      <c r="G36" s="9">
        <v>10</v>
      </c>
      <c r="H36" s="9">
        <f t="shared" si="1"/>
        <v>36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Vertical candle</v>
      </c>
      <c r="C37" s="9">
        <v>9</v>
      </c>
      <c r="D37" s="9">
        <v>8.5</v>
      </c>
      <c r="E37" s="9">
        <v>8</v>
      </c>
      <c r="F37" s="9">
        <v>0</v>
      </c>
      <c r="G37" s="9">
        <v>10</v>
      </c>
      <c r="H37" s="9">
        <f t="shared" si="1"/>
        <v>35.5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Opposite 2 point rolls</v>
      </c>
      <c r="C38" s="9">
        <v>8.5</v>
      </c>
      <c r="D38" s="9">
        <v>8.5</v>
      </c>
      <c r="E38" s="9">
        <v>9</v>
      </c>
      <c r="F38" s="9">
        <v>0</v>
      </c>
      <c r="G38" s="9">
        <v>10</v>
      </c>
      <c r="H38" s="9">
        <f t="shared" si="1"/>
        <v>36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Inside loop with pirouette on top</v>
      </c>
      <c r="C39" s="9">
        <v>8.5</v>
      </c>
      <c r="D39" s="9">
        <v>8</v>
      </c>
      <c r="E39" s="9">
        <v>7.5</v>
      </c>
      <c r="F39" s="9">
        <v>0</v>
      </c>
      <c r="G39" s="9">
        <v>10</v>
      </c>
      <c r="H39" s="9">
        <f t="shared" si="1"/>
        <v>34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two 90º turns</v>
      </c>
      <c r="C40" s="9">
        <v>8</v>
      </c>
      <c r="D40" s="9">
        <v>6</v>
      </c>
      <c r="E40" s="9">
        <v>7.5</v>
      </c>
      <c r="F40" s="9">
        <v>0</v>
      </c>
      <c r="G40" s="9">
        <v>10</v>
      </c>
      <c r="H40" s="9">
        <f t="shared" si="1"/>
        <v>31.5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81</v>
      </c>
      <c r="D42" s="9">
        <f>SUM(D31:D41)</f>
        <v>78</v>
      </c>
      <c r="E42" s="9">
        <f>SUM(E31:E41)</f>
        <v>74</v>
      </c>
      <c r="F42" s="9">
        <f>SUM(F31:F41)</f>
        <v>0</v>
      </c>
      <c r="G42" s="9">
        <f>SUM(G31:G41)</f>
        <v>100</v>
      </c>
      <c r="H42" s="9"/>
    </row>
    <row r="46" spans="1:8">
      <c r="A46" s="10" t="s">
        <v>55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M with 2 half pirouettes on all side</v>
      </c>
      <c r="C47" s="11"/>
      <c r="D47" s="11"/>
      <c r="E47" s="11"/>
      <c r="F47" s="11">
        <v>0</v>
      </c>
      <c r="G47" s="11">
        <v>10</v>
      </c>
      <c r="H47" s="11">
        <f>SUM(C47:G47)</f>
        <v>10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Semicircle with pirouette</v>
      </c>
      <c r="C48" s="11"/>
      <c r="D48" s="11"/>
      <c r="E48" s="11"/>
      <c r="F48" s="11">
        <v>0</v>
      </c>
      <c r="G48" s="11">
        <v>10</v>
      </c>
      <c r="H48" s="11">
        <f t="shared" ref="H48:H57" si="2">SUM(C48:G48)</f>
        <v>10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Diamond 3</v>
      </c>
      <c r="C49" s="11"/>
      <c r="D49" s="11"/>
      <c r="E49" s="11"/>
      <c r="F49" s="11">
        <v>0</v>
      </c>
      <c r="G49" s="11">
        <v>10</v>
      </c>
      <c r="H49" s="11">
        <f t="shared" si="2"/>
        <v>10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Cuban eight</v>
      </c>
      <c r="C50" s="11"/>
      <c r="D50" s="11"/>
      <c r="E50" s="11"/>
      <c r="F50" s="11">
        <v>0</v>
      </c>
      <c r="G50" s="11">
        <v>10</v>
      </c>
      <c r="H50" s="11">
        <f t="shared" si="2"/>
        <v>10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Pullpack with backward full roll</v>
      </c>
      <c r="C51" s="11"/>
      <c r="D51" s="11"/>
      <c r="E51" s="11"/>
      <c r="F51" s="11">
        <v>0</v>
      </c>
      <c r="G51" s="11">
        <v>10</v>
      </c>
      <c r="H51" s="11">
        <f t="shared" si="2"/>
        <v>10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pushed flip</v>
      </c>
      <c r="C52" s="11"/>
      <c r="D52" s="11"/>
      <c r="E52" s="11"/>
      <c r="F52" s="11">
        <v>0</v>
      </c>
      <c r="G52" s="11">
        <v>10</v>
      </c>
      <c r="H52" s="11">
        <f t="shared" si="2"/>
        <v>10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Vertical candle</v>
      </c>
      <c r="C53" s="11"/>
      <c r="D53" s="11"/>
      <c r="E53" s="11"/>
      <c r="F53" s="11">
        <v>0</v>
      </c>
      <c r="G53" s="11">
        <v>10</v>
      </c>
      <c r="H53" s="11">
        <f t="shared" si="2"/>
        <v>10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Opposite 2 point rolls</v>
      </c>
      <c r="C54" s="11"/>
      <c r="D54" s="11"/>
      <c r="E54" s="11"/>
      <c r="F54" s="11">
        <v>0</v>
      </c>
      <c r="G54" s="11">
        <v>10</v>
      </c>
      <c r="H54" s="11">
        <f t="shared" si="2"/>
        <v>10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Inside loop with pirouette on top</v>
      </c>
      <c r="C55" s="11"/>
      <c r="D55" s="11"/>
      <c r="E55" s="11"/>
      <c r="F55" s="11">
        <v>0</v>
      </c>
      <c r="G55" s="11">
        <v>10</v>
      </c>
      <c r="H55" s="11">
        <f t="shared" si="2"/>
        <v>10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two 90º turns</v>
      </c>
      <c r="C56" s="11"/>
      <c r="D56" s="11"/>
      <c r="E56" s="11"/>
      <c r="F56" s="11">
        <v>0</v>
      </c>
      <c r="G56" s="11">
        <v>10</v>
      </c>
      <c r="H56" s="11">
        <f t="shared" si="2"/>
        <v>10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100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Taul5"/>
  <dimension ref="A4:H58"/>
  <sheetViews>
    <sheetView topLeftCell="A28" workbookViewId="0">
      <selection activeCell="F40" sqref="F40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 t="str">
        <f>Kilpailu!B12</f>
        <v>Anssi</v>
      </c>
      <c r="C5" s="1" t="s">
        <v>20</v>
      </c>
      <c r="D5">
        <f>SUM(C26:G26)-LARGE(C26:G26,1)-SMALL(C26:G26,1)</f>
        <v>211</v>
      </c>
      <c r="E5">
        <f>Tulokset!D30</f>
        <v>892.17758985200851</v>
      </c>
    </row>
    <row r="6" spans="1:8">
      <c r="C6" s="1" t="s">
        <v>22</v>
      </c>
      <c r="D6">
        <f>SUM(C42:G42)-LARGE(C42:G42,1)-SMALL(C42:G42,1)</f>
        <v>197</v>
      </c>
      <c r="E6" s="26">
        <f>Tulokset!D50</f>
        <v>845.4935622317596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0</v>
      </c>
      <c r="E7" s="26">
        <f>Tulokset!D70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408</v>
      </c>
      <c r="E9" s="27">
        <f>SUM(E5:E7)</f>
        <v>1737.671152083768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408</v>
      </c>
      <c r="E11" s="26">
        <f>SUM(E5:E7)-E10</f>
        <v>1737.671152083768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30" t="str">
        <f>IF(Kilpailu!$B$6 =Kilpailu!$A$79,Kilpailu!B30,IF(Kilpailu!$B$6 =Kilpailu!$A$80,Kilpailu!B45,IF(Kilpailu!$B$6 =Kilpailu!$A$81,Kilpailu!B60,"")))</f>
        <v>M with 2 half pirouettes on all side</v>
      </c>
      <c r="C15" s="6">
        <v>7</v>
      </c>
      <c r="D15" s="6">
        <v>7.5</v>
      </c>
      <c r="E15" s="6">
        <v>7.5</v>
      </c>
      <c r="F15" s="6">
        <v>0</v>
      </c>
      <c r="G15" s="6">
        <v>10</v>
      </c>
      <c r="H15" s="6">
        <f>SUM(C15:G15)</f>
        <v>32</v>
      </c>
    </row>
    <row r="16" spans="1:8">
      <c r="A16" s="5" t="s">
        <v>5</v>
      </c>
      <c r="B16" s="30" t="str">
        <f>IF(Kilpailu!$B$6 =Kilpailu!$A$79,Kilpailu!B31,IF(Kilpailu!$B$6 =Kilpailu!$A$80,Kilpailu!B46,IF(Kilpailu!$B$6 =Kilpailu!$A$81,Kilpailu!B61,"")))</f>
        <v>Semicircle with pirouette</v>
      </c>
      <c r="C16" s="6">
        <v>8.5</v>
      </c>
      <c r="D16" s="6">
        <v>7.5</v>
      </c>
      <c r="E16" s="6">
        <v>7.5</v>
      </c>
      <c r="F16" s="6">
        <v>0</v>
      </c>
      <c r="G16" s="6">
        <v>10</v>
      </c>
      <c r="H16" s="6">
        <f t="shared" ref="H16:H25" si="0">SUM(C16:G16)</f>
        <v>33.5</v>
      </c>
    </row>
    <row r="17" spans="1:8">
      <c r="A17" s="5" t="s">
        <v>6</v>
      </c>
      <c r="B17" s="30" t="str">
        <f>IF(Kilpailu!$B$6 =Kilpailu!$A$79,Kilpailu!B32,IF(Kilpailu!$B$6 =Kilpailu!$A$80,Kilpailu!B47,IF(Kilpailu!$B$6 =Kilpailu!$A$81,Kilpailu!B62,"")))</f>
        <v>Diamond 3</v>
      </c>
      <c r="C17" s="6">
        <v>7.5</v>
      </c>
      <c r="D17" s="6">
        <v>7.5</v>
      </c>
      <c r="E17" s="6">
        <v>6.5</v>
      </c>
      <c r="F17" s="6">
        <v>0</v>
      </c>
      <c r="G17" s="6">
        <v>10</v>
      </c>
      <c r="H17" s="6">
        <f t="shared" si="0"/>
        <v>31.5</v>
      </c>
    </row>
    <row r="18" spans="1:8">
      <c r="A18" s="5" t="s">
        <v>7</v>
      </c>
      <c r="B18" s="30" t="str">
        <f>IF(Kilpailu!$B$6 =Kilpailu!$A$79,Kilpailu!B33,IF(Kilpailu!$B$6 =Kilpailu!$A$80,Kilpailu!B48,IF(Kilpailu!$B$6 =Kilpailu!$A$81,Kilpailu!B63,"")))</f>
        <v>Cuban eight</v>
      </c>
      <c r="C18" s="6">
        <v>8.5</v>
      </c>
      <c r="D18" s="6">
        <v>8</v>
      </c>
      <c r="E18" s="6">
        <v>7</v>
      </c>
      <c r="F18" s="6">
        <v>0</v>
      </c>
      <c r="G18" s="6">
        <v>10</v>
      </c>
      <c r="H18" s="6">
        <f t="shared" si="0"/>
        <v>33.5</v>
      </c>
    </row>
    <row r="19" spans="1:8">
      <c r="A19" s="5" t="s">
        <v>8</v>
      </c>
      <c r="B19" s="30" t="str">
        <f>IF(Kilpailu!$B$6 =Kilpailu!$A$79,Kilpailu!B34,IF(Kilpailu!$B$6 =Kilpailu!$A$80,Kilpailu!B49,IF(Kilpailu!$B$6 =Kilpailu!$A$81,Kilpailu!B64,"")))</f>
        <v>Pullpack with backward full roll</v>
      </c>
      <c r="C19" s="6">
        <v>5.5</v>
      </c>
      <c r="D19" s="6">
        <v>7</v>
      </c>
      <c r="E19" s="6">
        <v>5</v>
      </c>
      <c r="F19" s="6">
        <v>0</v>
      </c>
      <c r="G19" s="6">
        <v>10</v>
      </c>
      <c r="H19" s="6">
        <f t="shared" si="0"/>
        <v>27.5</v>
      </c>
    </row>
    <row r="20" spans="1:8">
      <c r="A20" s="5" t="s">
        <v>9</v>
      </c>
      <c r="B20" s="30" t="str">
        <f>IF(Kilpailu!$B$6 =Kilpailu!$A$79,Kilpailu!B35,IF(Kilpailu!$B$6 =Kilpailu!$A$80,Kilpailu!B50,IF(Kilpailu!$B$6 =Kilpailu!$A$81,Kilpailu!B65,"")))</f>
        <v>Cobra Roll with pushed flip</v>
      </c>
      <c r="C20" s="6">
        <v>7</v>
      </c>
      <c r="D20" s="6">
        <v>7.5</v>
      </c>
      <c r="E20" s="6">
        <v>6.5</v>
      </c>
      <c r="F20" s="6">
        <v>0</v>
      </c>
      <c r="G20" s="6">
        <v>10</v>
      </c>
      <c r="H20" s="6">
        <f t="shared" si="0"/>
        <v>31</v>
      </c>
    </row>
    <row r="21" spans="1:8">
      <c r="A21" s="5" t="s">
        <v>10</v>
      </c>
      <c r="B21" s="30" t="str">
        <f>IF(Kilpailu!$B$6 =Kilpailu!$A$79,Kilpailu!B36,IF(Kilpailu!$B$6 =Kilpailu!$A$80,Kilpailu!B51,IF(Kilpailu!$B$6 =Kilpailu!$A$81,Kilpailu!B66,"")))</f>
        <v>Vertical candle</v>
      </c>
      <c r="C21" s="6">
        <v>8</v>
      </c>
      <c r="D21" s="6">
        <v>7.5</v>
      </c>
      <c r="E21" s="6">
        <v>6.5</v>
      </c>
      <c r="F21" s="6">
        <v>0</v>
      </c>
      <c r="G21" s="6">
        <v>10</v>
      </c>
      <c r="H21" s="6">
        <f t="shared" si="0"/>
        <v>32</v>
      </c>
    </row>
    <row r="22" spans="1:8">
      <c r="A22" s="5" t="s">
        <v>11</v>
      </c>
      <c r="B22" s="30" t="str">
        <f>IF(Kilpailu!$B$6 =Kilpailu!$A$79,Kilpailu!B37,IF(Kilpailu!$B$6 =Kilpailu!$A$80,Kilpailu!B52,IF(Kilpailu!$B$6 =Kilpailu!$A$81,Kilpailu!B67,"")))</f>
        <v>Opposite 2 point rolls</v>
      </c>
      <c r="C22" s="6">
        <v>6</v>
      </c>
      <c r="D22" s="6">
        <v>7</v>
      </c>
      <c r="E22" s="6">
        <v>6</v>
      </c>
      <c r="F22" s="6">
        <v>0</v>
      </c>
      <c r="G22" s="6">
        <v>10</v>
      </c>
      <c r="H22" s="6">
        <f t="shared" si="0"/>
        <v>29</v>
      </c>
    </row>
    <row r="23" spans="1:8">
      <c r="A23" s="5" t="s">
        <v>12</v>
      </c>
      <c r="B23" s="30" t="str">
        <f>IF(Kilpailu!$B$6 =Kilpailu!$A$79,Kilpailu!B38,IF(Kilpailu!$B$6 =Kilpailu!$A$80,Kilpailu!B53,IF(Kilpailu!$B$6 =Kilpailu!$A$81,Kilpailu!B68,"")))</f>
        <v>Inside loop with pirouette on top</v>
      </c>
      <c r="C23" s="6">
        <v>7</v>
      </c>
      <c r="D23" s="6">
        <v>7</v>
      </c>
      <c r="E23" s="6">
        <v>5.5</v>
      </c>
      <c r="F23" s="6">
        <v>0</v>
      </c>
      <c r="G23" s="6">
        <v>10</v>
      </c>
      <c r="H23" s="6">
        <f t="shared" si="0"/>
        <v>29.5</v>
      </c>
    </row>
    <row r="24" spans="1:8">
      <c r="A24" s="5" t="s">
        <v>13</v>
      </c>
      <c r="B24" s="30" t="str">
        <f>IF(Kilpailu!$B$6 =Kilpailu!$A$79,Kilpailu!B39,IF(Kilpailu!$B$6 =Kilpailu!$A$80,Kilpailu!B54,IF(Kilpailu!$B$6 =Kilpailu!$A$81,Kilpailu!B69,"")))</f>
        <v>Autorotation with two 90º turns</v>
      </c>
      <c r="C24" s="6">
        <v>8.5</v>
      </c>
      <c r="D24" s="6">
        <v>5.5</v>
      </c>
      <c r="E24" s="6">
        <v>7.5</v>
      </c>
      <c r="F24" s="6">
        <v>0</v>
      </c>
      <c r="G24" s="6">
        <v>10</v>
      </c>
      <c r="H24" s="6">
        <f t="shared" si="0"/>
        <v>31.5</v>
      </c>
    </row>
    <row r="25" spans="1:8">
      <c r="A25" s="5" t="s">
        <v>14</v>
      </c>
      <c r="B25" s="30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73.5</v>
      </c>
      <c r="D26" s="6">
        <f>SUM(D15:D25)</f>
        <v>72</v>
      </c>
      <c r="E26" s="6">
        <f>SUM(E15:E25)</f>
        <v>65.5</v>
      </c>
      <c r="F26" s="6">
        <f>SUM(F15:F25)</f>
        <v>0</v>
      </c>
      <c r="G26" s="6">
        <f>SUM(G15:G25)</f>
        <v>100</v>
      </c>
      <c r="H26" s="6"/>
    </row>
    <row r="30" spans="1:8">
      <c r="A30" s="8" t="s">
        <v>54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M with 2 half pirouettes on all side</v>
      </c>
      <c r="C31" s="9">
        <v>7</v>
      </c>
      <c r="D31" s="9">
        <v>7.5</v>
      </c>
      <c r="E31" s="9">
        <v>6</v>
      </c>
      <c r="F31" s="9">
        <v>0</v>
      </c>
      <c r="G31" s="9">
        <v>10</v>
      </c>
      <c r="H31" s="9">
        <f>SUM(C31:G31)</f>
        <v>30.5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Semicircle with pirouette</v>
      </c>
      <c r="C32" s="9">
        <v>7.5</v>
      </c>
      <c r="D32" s="9">
        <v>7.5</v>
      </c>
      <c r="E32" s="9">
        <v>5.5</v>
      </c>
      <c r="F32" s="9">
        <v>0</v>
      </c>
      <c r="G32" s="9">
        <v>10</v>
      </c>
      <c r="H32" s="9">
        <f t="shared" ref="H32:H41" si="1">SUM(C32:G32)</f>
        <v>30.5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Diamond 3</v>
      </c>
      <c r="C33" s="9">
        <v>8</v>
      </c>
      <c r="D33" s="19">
        <v>7.5</v>
      </c>
      <c r="E33" s="9">
        <v>6.5</v>
      </c>
      <c r="F33" s="9">
        <v>0</v>
      </c>
      <c r="G33" s="9">
        <v>10</v>
      </c>
      <c r="H33" s="9">
        <f t="shared" si="1"/>
        <v>32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Cuban eight</v>
      </c>
      <c r="C34" s="9">
        <v>7.5</v>
      </c>
      <c r="D34" s="9">
        <v>7.5</v>
      </c>
      <c r="E34" s="9">
        <v>9</v>
      </c>
      <c r="F34" s="9">
        <v>0</v>
      </c>
      <c r="G34" s="9">
        <v>10</v>
      </c>
      <c r="H34" s="9">
        <f t="shared" si="1"/>
        <v>34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Pullpack with backward full roll</v>
      </c>
      <c r="C35" s="9">
        <v>5.5</v>
      </c>
      <c r="D35" s="9">
        <v>5</v>
      </c>
      <c r="E35" s="9">
        <v>3</v>
      </c>
      <c r="F35" s="9">
        <v>0</v>
      </c>
      <c r="G35" s="9">
        <v>10</v>
      </c>
      <c r="H35" s="9">
        <f t="shared" si="1"/>
        <v>23.5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pushed flip</v>
      </c>
      <c r="C36" s="9">
        <v>6.5</v>
      </c>
      <c r="D36" s="9">
        <v>6</v>
      </c>
      <c r="E36" s="9">
        <v>4.5</v>
      </c>
      <c r="F36" s="9">
        <v>0</v>
      </c>
      <c r="G36" s="9">
        <v>10</v>
      </c>
      <c r="H36" s="9">
        <f t="shared" si="1"/>
        <v>27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Vertical candle</v>
      </c>
      <c r="C37" s="9">
        <v>8</v>
      </c>
      <c r="D37" s="9">
        <v>7.5</v>
      </c>
      <c r="E37" s="9">
        <v>8</v>
      </c>
      <c r="F37" s="9">
        <v>0</v>
      </c>
      <c r="G37" s="9">
        <v>10</v>
      </c>
      <c r="H37" s="9">
        <f t="shared" si="1"/>
        <v>33.5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Opposite 2 point rolls</v>
      </c>
      <c r="C38" s="9">
        <v>7</v>
      </c>
      <c r="D38" s="9">
        <v>7</v>
      </c>
      <c r="E38" s="9">
        <v>5</v>
      </c>
      <c r="F38" s="9">
        <v>0</v>
      </c>
      <c r="G38" s="9">
        <v>10</v>
      </c>
      <c r="H38" s="9">
        <f t="shared" si="1"/>
        <v>29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Inside loop with pirouette on top</v>
      </c>
      <c r="C39" s="9">
        <v>8</v>
      </c>
      <c r="D39" s="9">
        <v>7</v>
      </c>
      <c r="E39" s="9">
        <v>6</v>
      </c>
      <c r="F39" s="9">
        <v>0</v>
      </c>
      <c r="G39" s="9">
        <v>10</v>
      </c>
      <c r="H39" s="9">
        <f t="shared" si="1"/>
        <v>31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two 90º turns</v>
      </c>
      <c r="C40" s="9">
        <v>6</v>
      </c>
      <c r="D40" s="9">
        <v>4.5</v>
      </c>
      <c r="E40" s="9">
        <v>5.5</v>
      </c>
      <c r="F40" s="9">
        <v>0</v>
      </c>
      <c r="G40" s="9">
        <v>10</v>
      </c>
      <c r="H40" s="9">
        <f t="shared" si="1"/>
        <v>26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71</v>
      </c>
      <c r="D42" s="9">
        <f>SUM(D31:D41)</f>
        <v>67</v>
      </c>
      <c r="E42" s="9">
        <f>SUM(E31:E41)</f>
        <v>59</v>
      </c>
      <c r="F42" s="9">
        <f>SUM(F31:F41)</f>
        <v>0</v>
      </c>
      <c r="G42" s="9">
        <f>SUM(G31:G41)</f>
        <v>100</v>
      </c>
      <c r="H42" s="9"/>
    </row>
    <row r="46" spans="1:8">
      <c r="A46" s="10" t="s">
        <v>55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M with 2 half pirouettes on all side</v>
      </c>
      <c r="C47" s="11"/>
      <c r="D47" s="11"/>
      <c r="E47" s="11"/>
      <c r="F47" s="11">
        <v>0</v>
      </c>
      <c r="G47" s="11">
        <v>10</v>
      </c>
      <c r="H47" s="11">
        <f>SUM(C47:G47)</f>
        <v>10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Semicircle with pirouette</v>
      </c>
      <c r="C48" s="11"/>
      <c r="D48" s="11"/>
      <c r="E48" s="11"/>
      <c r="F48" s="11">
        <v>0</v>
      </c>
      <c r="G48" s="11">
        <v>10</v>
      </c>
      <c r="H48" s="11">
        <f t="shared" ref="H48:H57" si="2">SUM(C48:G48)</f>
        <v>10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Diamond 3</v>
      </c>
      <c r="C49" s="11"/>
      <c r="D49" s="11"/>
      <c r="E49" s="11"/>
      <c r="F49" s="11">
        <v>0</v>
      </c>
      <c r="G49" s="11">
        <v>10</v>
      </c>
      <c r="H49" s="11">
        <f t="shared" si="2"/>
        <v>10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Cuban eight</v>
      </c>
      <c r="C50" s="11"/>
      <c r="D50" s="11"/>
      <c r="E50" s="11"/>
      <c r="F50" s="11">
        <v>0</v>
      </c>
      <c r="G50" s="11">
        <v>10</v>
      </c>
      <c r="H50" s="11">
        <f t="shared" si="2"/>
        <v>10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Pullpack with backward full roll</v>
      </c>
      <c r="C51" s="11"/>
      <c r="D51" s="11"/>
      <c r="E51" s="11"/>
      <c r="F51" s="11">
        <v>0</v>
      </c>
      <c r="G51" s="11">
        <v>10</v>
      </c>
      <c r="H51" s="11">
        <f t="shared" si="2"/>
        <v>10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pushed flip</v>
      </c>
      <c r="C52" s="11"/>
      <c r="D52" s="11"/>
      <c r="E52" s="11"/>
      <c r="F52" s="11">
        <v>0</v>
      </c>
      <c r="G52" s="11">
        <v>10</v>
      </c>
      <c r="H52" s="11">
        <f t="shared" si="2"/>
        <v>10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Vertical candle</v>
      </c>
      <c r="C53" s="11"/>
      <c r="D53" s="11"/>
      <c r="E53" s="11"/>
      <c r="F53" s="11">
        <v>0</v>
      </c>
      <c r="G53" s="11">
        <v>10</v>
      </c>
      <c r="H53" s="11">
        <f t="shared" si="2"/>
        <v>10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Opposite 2 point rolls</v>
      </c>
      <c r="C54" s="11"/>
      <c r="D54" s="11"/>
      <c r="E54" s="11"/>
      <c r="F54" s="11">
        <v>0</v>
      </c>
      <c r="G54" s="11">
        <v>10</v>
      </c>
      <c r="H54" s="11">
        <f t="shared" si="2"/>
        <v>10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Inside loop with pirouette on top</v>
      </c>
      <c r="C55" s="11"/>
      <c r="D55" s="11"/>
      <c r="E55" s="11"/>
      <c r="F55" s="11">
        <v>0</v>
      </c>
      <c r="G55" s="11">
        <v>10</v>
      </c>
      <c r="H55" s="11">
        <f t="shared" si="2"/>
        <v>10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two 90º turns</v>
      </c>
      <c r="C56" s="11"/>
      <c r="D56" s="11"/>
      <c r="E56" s="11"/>
      <c r="F56" s="11">
        <v>0</v>
      </c>
      <c r="G56" s="11">
        <v>10</v>
      </c>
      <c r="H56" s="11">
        <f t="shared" si="2"/>
        <v>10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100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Taul6"/>
  <dimension ref="A4:H58"/>
  <sheetViews>
    <sheetView topLeftCell="A28" workbookViewId="0">
      <selection activeCell="E41" sqref="E41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 t="str">
        <f>Kilpailu!B13</f>
        <v>Markus</v>
      </c>
      <c r="C5" s="1" t="s">
        <v>20</v>
      </c>
      <c r="D5">
        <f>SUM(C26:G26)-LARGE(C26:G26,1)-SMALL(C26:G26,1)</f>
        <v>108</v>
      </c>
      <c r="E5">
        <f>Tulokset!D31</f>
        <v>456.65961945031711</v>
      </c>
    </row>
    <row r="6" spans="1:8">
      <c r="C6" s="1" t="s">
        <v>22</v>
      </c>
      <c r="D6">
        <f>SUM(C42:G42)-LARGE(C42:G42,1)-SMALL(C42:G42,1)</f>
        <v>97.5</v>
      </c>
      <c r="E6" s="26">
        <f>Tulokset!D51</f>
        <v>418.45493562231763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0</v>
      </c>
      <c r="E7" s="26">
        <f>Tulokset!D71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205.5</v>
      </c>
      <c r="E9" s="27">
        <f>SUM(E5:E7)</f>
        <v>875.11455507263474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205.5</v>
      </c>
      <c r="E11" s="26">
        <f>SUM(E5:E7)-E10</f>
        <v>875.11455507263474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30" t="str">
        <f>IF(Kilpailu!$B$6 =Kilpailu!$A$79,Kilpailu!B30,IF(Kilpailu!$B$6 =Kilpailu!$A$80,Kilpailu!B45,IF(Kilpailu!$B$6 =Kilpailu!$A$81,Kilpailu!B60,"")))</f>
        <v>M with 2 half pirouettes on all side</v>
      </c>
      <c r="C15" s="6">
        <v>3</v>
      </c>
      <c r="D15" s="6">
        <v>3.5</v>
      </c>
      <c r="E15" s="6">
        <v>3.5</v>
      </c>
      <c r="F15" s="6">
        <v>0</v>
      </c>
      <c r="G15" s="6">
        <v>10</v>
      </c>
      <c r="H15" s="6">
        <f>SUM(C15:G15)</f>
        <v>20</v>
      </c>
    </row>
    <row r="16" spans="1:8">
      <c r="A16" s="5" t="s">
        <v>5</v>
      </c>
      <c r="B16" s="30" t="str">
        <f>IF(Kilpailu!$B$6 =Kilpailu!$A$79,Kilpailu!B31,IF(Kilpailu!$B$6 =Kilpailu!$A$80,Kilpailu!B46,IF(Kilpailu!$B$6 =Kilpailu!$A$81,Kilpailu!B61,"")))</f>
        <v>Semicircle with pirouette</v>
      </c>
      <c r="C16" s="6">
        <v>3</v>
      </c>
      <c r="D16" s="6">
        <v>3</v>
      </c>
      <c r="E16" s="6">
        <v>3.5</v>
      </c>
      <c r="F16" s="6">
        <v>0</v>
      </c>
      <c r="G16" s="6">
        <v>10</v>
      </c>
      <c r="H16" s="6">
        <f t="shared" ref="H16:H25" si="0">SUM(C16:G16)</f>
        <v>19.5</v>
      </c>
    </row>
    <row r="17" spans="1:8">
      <c r="A17" s="5" t="s">
        <v>6</v>
      </c>
      <c r="B17" s="30" t="str">
        <f>IF(Kilpailu!$B$6 =Kilpailu!$A$79,Kilpailu!B32,IF(Kilpailu!$B$6 =Kilpailu!$A$80,Kilpailu!B47,IF(Kilpailu!$B$6 =Kilpailu!$A$81,Kilpailu!B62,"")))</f>
        <v>Diamond 3</v>
      </c>
      <c r="C17" s="6">
        <v>3</v>
      </c>
      <c r="D17" s="6">
        <v>4.5</v>
      </c>
      <c r="E17" s="6">
        <v>4</v>
      </c>
      <c r="F17" s="6">
        <v>0</v>
      </c>
      <c r="G17" s="6">
        <v>10</v>
      </c>
      <c r="H17" s="6">
        <f t="shared" si="0"/>
        <v>21.5</v>
      </c>
    </row>
    <row r="18" spans="1:8">
      <c r="A18" s="5" t="s">
        <v>7</v>
      </c>
      <c r="B18" s="30" t="str">
        <f>IF(Kilpailu!$B$6 =Kilpailu!$A$79,Kilpailu!B33,IF(Kilpailu!$B$6 =Kilpailu!$A$80,Kilpailu!B48,IF(Kilpailu!$B$6 =Kilpailu!$A$81,Kilpailu!B63,"")))</f>
        <v>Cuban eight</v>
      </c>
      <c r="C18" s="6">
        <v>4</v>
      </c>
      <c r="D18" s="6">
        <v>4.5</v>
      </c>
      <c r="E18" s="6">
        <v>4</v>
      </c>
      <c r="F18" s="6">
        <v>0</v>
      </c>
      <c r="G18" s="6">
        <v>10</v>
      </c>
      <c r="H18" s="6">
        <f t="shared" si="0"/>
        <v>22.5</v>
      </c>
    </row>
    <row r="19" spans="1:8">
      <c r="A19" s="5" t="s">
        <v>8</v>
      </c>
      <c r="B19" s="30" t="str">
        <f>IF(Kilpailu!$B$6 =Kilpailu!$A$79,Kilpailu!B34,IF(Kilpailu!$B$6 =Kilpailu!$A$80,Kilpailu!B49,IF(Kilpailu!$B$6 =Kilpailu!$A$81,Kilpailu!B64,"")))</f>
        <v>Pullpack with backward full roll</v>
      </c>
      <c r="C19" s="6">
        <v>4.5</v>
      </c>
      <c r="D19" s="6">
        <v>4.5</v>
      </c>
      <c r="E19" s="6">
        <v>4.5</v>
      </c>
      <c r="F19" s="6">
        <v>0</v>
      </c>
      <c r="G19" s="6">
        <v>10</v>
      </c>
      <c r="H19" s="6">
        <f t="shared" si="0"/>
        <v>23.5</v>
      </c>
    </row>
    <row r="20" spans="1:8">
      <c r="A20" s="5" t="s">
        <v>9</v>
      </c>
      <c r="B20" s="30" t="str">
        <f>IF(Kilpailu!$B$6 =Kilpailu!$A$79,Kilpailu!B35,IF(Kilpailu!$B$6 =Kilpailu!$A$80,Kilpailu!B50,IF(Kilpailu!$B$6 =Kilpailu!$A$81,Kilpailu!B65,"")))</f>
        <v>Cobra Roll with pushed flip</v>
      </c>
      <c r="C20" s="6">
        <v>2.5</v>
      </c>
      <c r="D20" s="6">
        <v>3.5</v>
      </c>
      <c r="E20" s="6">
        <v>1</v>
      </c>
      <c r="F20" s="6">
        <v>0</v>
      </c>
      <c r="G20" s="6">
        <v>10</v>
      </c>
      <c r="H20" s="6">
        <f t="shared" si="0"/>
        <v>17</v>
      </c>
    </row>
    <row r="21" spans="1:8">
      <c r="A21" s="5" t="s">
        <v>10</v>
      </c>
      <c r="B21" s="30" t="str">
        <f>IF(Kilpailu!$B$6 =Kilpailu!$A$79,Kilpailu!B36,IF(Kilpailu!$B$6 =Kilpailu!$A$80,Kilpailu!B51,IF(Kilpailu!$B$6 =Kilpailu!$A$81,Kilpailu!B66,"")))</f>
        <v>Vertical candle</v>
      </c>
      <c r="C21" s="6">
        <v>3.5</v>
      </c>
      <c r="D21" s="6">
        <v>4</v>
      </c>
      <c r="E21" s="6">
        <v>3.5</v>
      </c>
      <c r="F21" s="6">
        <v>0</v>
      </c>
      <c r="G21" s="6">
        <v>10</v>
      </c>
      <c r="H21" s="6">
        <f t="shared" si="0"/>
        <v>21</v>
      </c>
    </row>
    <row r="22" spans="1:8">
      <c r="A22" s="5" t="s">
        <v>11</v>
      </c>
      <c r="B22" s="30" t="str">
        <f>IF(Kilpailu!$B$6 =Kilpailu!$A$79,Kilpailu!B37,IF(Kilpailu!$B$6 =Kilpailu!$A$80,Kilpailu!B52,IF(Kilpailu!$B$6 =Kilpailu!$A$81,Kilpailu!B67,"")))</f>
        <v>Opposite 2 point rolls</v>
      </c>
      <c r="C22" s="6">
        <v>3.5</v>
      </c>
      <c r="D22" s="6">
        <v>5.5</v>
      </c>
      <c r="E22" s="6">
        <v>4.5</v>
      </c>
      <c r="F22" s="6">
        <v>0</v>
      </c>
      <c r="G22" s="6">
        <v>10</v>
      </c>
      <c r="H22" s="6">
        <f t="shared" si="0"/>
        <v>23.5</v>
      </c>
    </row>
    <row r="23" spans="1:8">
      <c r="A23" s="5" t="s">
        <v>12</v>
      </c>
      <c r="B23" s="30" t="str">
        <f>IF(Kilpailu!$B$6 =Kilpailu!$A$79,Kilpailu!B38,IF(Kilpailu!$B$6 =Kilpailu!$A$80,Kilpailu!B53,IF(Kilpailu!$B$6 =Kilpailu!$A$81,Kilpailu!B68,"")))</f>
        <v>Inside loop with pirouette on top</v>
      </c>
      <c r="C23" s="6">
        <v>3</v>
      </c>
      <c r="D23" s="6">
        <v>5</v>
      </c>
      <c r="E23" s="6">
        <v>4</v>
      </c>
      <c r="F23" s="6">
        <v>0</v>
      </c>
      <c r="G23" s="6">
        <v>10</v>
      </c>
      <c r="H23" s="6">
        <f t="shared" si="0"/>
        <v>22</v>
      </c>
    </row>
    <row r="24" spans="1:8">
      <c r="A24" s="5" t="s">
        <v>13</v>
      </c>
      <c r="B24" s="30" t="str">
        <f>IF(Kilpailu!$B$6 =Kilpailu!$A$79,Kilpailu!B39,IF(Kilpailu!$B$6 =Kilpailu!$A$80,Kilpailu!B54,IF(Kilpailu!$B$6 =Kilpailu!$A$81,Kilpailu!B69,"")))</f>
        <v>Autorotation with two 90º turns</v>
      </c>
      <c r="C24" s="6">
        <v>1</v>
      </c>
      <c r="D24" s="6">
        <v>3</v>
      </c>
      <c r="E24" s="6">
        <v>3.5</v>
      </c>
      <c r="F24" s="6">
        <v>0</v>
      </c>
      <c r="G24" s="6">
        <v>10</v>
      </c>
      <c r="H24" s="6">
        <f t="shared" si="0"/>
        <v>17.5</v>
      </c>
    </row>
    <row r="25" spans="1:8">
      <c r="A25" s="5" t="s">
        <v>14</v>
      </c>
      <c r="B25" s="30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31</v>
      </c>
      <c r="D26" s="6">
        <f>SUM(D15:D25)</f>
        <v>41</v>
      </c>
      <c r="E26" s="6">
        <f>SUM(E15:E25)</f>
        <v>36</v>
      </c>
      <c r="F26" s="6">
        <f>SUM(F15:F25)</f>
        <v>0</v>
      </c>
      <c r="G26" s="6">
        <f>SUM(G15:G25)</f>
        <v>100</v>
      </c>
      <c r="H26" s="6"/>
    </row>
    <row r="30" spans="1:8">
      <c r="A30" s="8" t="s">
        <v>54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M with 2 half pirouettes on all side</v>
      </c>
      <c r="C31" s="9">
        <v>2</v>
      </c>
      <c r="D31" s="9">
        <v>3</v>
      </c>
      <c r="E31" s="9">
        <v>2</v>
      </c>
      <c r="F31" s="9">
        <v>0</v>
      </c>
      <c r="G31" s="9">
        <v>10</v>
      </c>
      <c r="H31" s="9">
        <f>SUM(C31:G31)</f>
        <v>17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Semicircle with pirouette</v>
      </c>
      <c r="C32" s="9">
        <v>2</v>
      </c>
      <c r="D32" s="9">
        <v>3.5</v>
      </c>
      <c r="E32" s="9">
        <v>3</v>
      </c>
      <c r="F32" s="9">
        <v>0</v>
      </c>
      <c r="G32" s="9">
        <v>10</v>
      </c>
      <c r="H32" s="9">
        <f t="shared" ref="H32:H41" si="1">SUM(C32:G32)</f>
        <v>18.5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Diamond 3</v>
      </c>
      <c r="C33" s="9">
        <v>2</v>
      </c>
      <c r="D33" s="9">
        <v>3</v>
      </c>
      <c r="E33" s="9">
        <v>3</v>
      </c>
      <c r="F33" s="9">
        <v>0</v>
      </c>
      <c r="G33" s="9">
        <v>10</v>
      </c>
      <c r="H33" s="9">
        <f t="shared" si="1"/>
        <v>18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Cuban eight</v>
      </c>
      <c r="C34" s="9">
        <v>3.5</v>
      </c>
      <c r="D34" s="9">
        <v>4.5</v>
      </c>
      <c r="E34" s="9">
        <v>3</v>
      </c>
      <c r="F34" s="9">
        <v>0</v>
      </c>
      <c r="G34" s="9">
        <v>10</v>
      </c>
      <c r="H34" s="9">
        <f t="shared" si="1"/>
        <v>21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Pullpack with backward full roll</v>
      </c>
      <c r="C35" s="9">
        <v>3</v>
      </c>
      <c r="D35" s="9">
        <v>4</v>
      </c>
      <c r="E35" s="9">
        <v>5</v>
      </c>
      <c r="F35" s="9">
        <v>0</v>
      </c>
      <c r="G35" s="9">
        <v>10</v>
      </c>
      <c r="H35" s="9">
        <f t="shared" si="1"/>
        <v>22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pushed flip</v>
      </c>
      <c r="C36" s="9">
        <v>3</v>
      </c>
      <c r="D36" s="9">
        <v>3.5</v>
      </c>
      <c r="E36" s="9">
        <v>3.5</v>
      </c>
      <c r="F36" s="9">
        <v>0</v>
      </c>
      <c r="G36" s="9">
        <v>10</v>
      </c>
      <c r="H36" s="9">
        <f t="shared" si="1"/>
        <v>20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Vertical candle</v>
      </c>
      <c r="C37" s="9">
        <v>3.5</v>
      </c>
      <c r="D37" s="9">
        <v>3</v>
      </c>
      <c r="E37" s="9">
        <v>4.5</v>
      </c>
      <c r="F37" s="9">
        <v>0</v>
      </c>
      <c r="G37" s="9">
        <v>10</v>
      </c>
      <c r="H37" s="9">
        <f t="shared" si="1"/>
        <v>21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Opposite 2 point rolls</v>
      </c>
      <c r="C38" s="9">
        <v>4</v>
      </c>
      <c r="D38" s="9">
        <v>5.5</v>
      </c>
      <c r="E38" s="9">
        <v>5.5</v>
      </c>
      <c r="F38" s="9">
        <v>0</v>
      </c>
      <c r="G38" s="9">
        <v>10</v>
      </c>
      <c r="H38" s="9">
        <f t="shared" si="1"/>
        <v>25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Inside loop with pirouette on top</v>
      </c>
      <c r="C39" s="9">
        <v>3.5</v>
      </c>
      <c r="D39" s="9">
        <v>4</v>
      </c>
      <c r="E39" s="9">
        <v>4.5</v>
      </c>
      <c r="F39" s="9">
        <v>0</v>
      </c>
      <c r="G39" s="9">
        <v>10</v>
      </c>
      <c r="H39" s="9">
        <f t="shared" si="1"/>
        <v>22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two 90º turns</v>
      </c>
      <c r="C40" s="9">
        <v>0.5</v>
      </c>
      <c r="D40" s="9">
        <v>1.5</v>
      </c>
      <c r="E40" s="9">
        <v>1</v>
      </c>
      <c r="F40" s="9">
        <v>0</v>
      </c>
      <c r="G40" s="9">
        <v>10</v>
      </c>
      <c r="H40" s="9">
        <f t="shared" si="1"/>
        <v>13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27</v>
      </c>
      <c r="D42" s="9">
        <f>SUM(D31:D41)</f>
        <v>35.5</v>
      </c>
      <c r="E42" s="9">
        <f>SUM(E31:E41)</f>
        <v>35</v>
      </c>
      <c r="F42" s="9">
        <f>SUM(F31:F41)</f>
        <v>0</v>
      </c>
      <c r="G42" s="9">
        <f>SUM(G31:G41)</f>
        <v>100</v>
      </c>
      <c r="H42" s="9"/>
    </row>
    <row r="46" spans="1:8">
      <c r="A46" s="10" t="s">
        <v>55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M with 2 half pirouettes on all side</v>
      </c>
      <c r="C47" s="11"/>
      <c r="D47" s="11"/>
      <c r="E47" s="11"/>
      <c r="F47" s="11">
        <v>0</v>
      </c>
      <c r="G47" s="11">
        <v>10</v>
      </c>
      <c r="H47" s="11">
        <f>SUM(C47:G47)</f>
        <v>10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Semicircle with pirouette</v>
      </c>
      <c r="C48" s="11"/>
      <c r="D48" s="11"/>
      <c r="E48" s="11"/>
      <c r="F48" s="11">
        <v>0</v>
      </c>
      <c r="G48" s="11">
        <v>10</v>
      </c>
      <c r="H48" s="11">
        <f t="shared" ref="H48:H57" si="2">SUM(C48:G48)</f>
        <v>10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Diamond 3</v>
      </c>
      <c r="C49" s="11"/>
      <c r="D49" s="11"/>
      <c r="E49" s="11"/>
      <c r="F49" s="11">
        <v>0</v>
      </c>
      <c r="G49" s="11">
        <v>10</v>
      </c>
      <c r="H49" s="11">
        <f t="shared" si="2"/>
        <v>10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Cuban eight</v>
      </c>
      <c r="C50" s="11"/>
      <c r="D50" s="11"/>
      <c r="E50" s="11"/>
      <c r="F50" s="11">
        <v>0</v>
      </c>
      <c r="G50" s="11">
        <v>10</v>
      </c>
      <c r="H50" s="11">
        <f t="shared" si="2"/>
        <v>10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Pullpack with backward full roll</v>
      </c>
      <c r="C51" s="11"/>
      <c r="D51" s="11"/>
      <c r="E51" s="11"/>
      <c r="F51" s="11">
        <v>0</v>
      </c>
      <c r="G51" s="11">
        <v>10</v>
      </c>
      <c r="H51" s="11">
        <f t="shared" si="2"/>
        <v>10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pushed flip</v>
      </c>
      <c r="C52" s="11"/>
      <c r="D52" s="11"/>
      <c r="E52" s="11"/>
      <c r="F52" s="11">
        <v>0</v>
      </c>
      <c r="G52" s="11">
        <v>10</v>
      </c>
      <c r="H52" s="11">
        <f t="shared" si="2"/>
        <v>10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Vertical candle</v>
      </c>
      <c r="C53" s="11"/>
      <c r="D53" s="11"/>
      <c r="E53" s="11"/>
      <c r="F53" s="11">
        <v>0</v>
      </c>
      <c r="G53" s="11">
        <v>10</v>
      </c>
      <c r="H53" s="11">
        <f t="shared" si="2"/>
        <v>10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Opposite 2 point rolls</v>
      </c>
      <c r="C54" s="11"/>
      <c r="D54" s="11"/>
      <c r="E54" s="11"/>
      <c r="F54" s="11">
        <v>0</v>
      </c>
      <c r="G54" s="11">
        <v>10</v>
      </c>
      <c r="H54" s="11">
        <f t="shared" si="2"/>
        <v>10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Inside loop with pirouette on top</v>
      </c>
      <c r="C55" s="11"/>
      <c r="D55" s="11"/>
      <c r="E55" s="11"/>
      <c r="F55" s="11">
        <v>0</v>
      </c>
      <c r="G55" s="11">
        <v>10</v>
      </c>
      <c r="H55" s="11">
        <f t="shared" si="2"/>
        <v>10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two 90º turns</v>
      </c>
      <c r="C56" s="11"/>
      <c r="D56" s="11"/>
      <c r="E56" s="11"/>
      <c r="F56" s="11">
        <v>0</v>
      </c>
      <c r="G56" s="11">
        <v>10</v>
      </c>
      <c r="H56" s="11">
        <f t="shared" si="2"/>
        <v>10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100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Taul7"/>
  <dimension ref="A4:H58"/>
  <sheetViews>
    <sheetView topLeftCell="A28" workbookViewId="0">
      <selection activeCell="E40" sqref="E40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 t="str">
        <f>Kilpailu!B14</f>
        <v>Timo</v>
      </c>
      <c r="C5" s="1" t="s">
        <v>20</v>
      </c>
      <c r="D5">
        <f>SUM(C26:G26)-LARGE(C26:G26,1)-SMALL(C26:G26,1)</f>
        <v>181.5</v>
      </c>
      <c r="E5">
        <f>Tulokset!D32</f>
        <v>767.44186046511629</v>
      </c>
    </row>
    <row r="6" spans="1:8">
      <c r="C6" s="1" t="s">
        <v>22</v>
      </c>
      <c r="D6">
        <f>SUM(C42:G42)-LARGE(C42:G42,1)-SMALL(C42:G42,1)</f>
        <v>181</v>
      </c>
      <c r="E6" s="26">
        <f>Tulokset!D52</f>
        <v>776.82403433476395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0</v>
      </c>
      <c r="E7" s="26">
        <f>Tulokset!D72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362.5</v>
      </c>
      <c r="E9" s="27">
        <f>SUM(E5:E7)</f>
        <v>1544.2658947998802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362.5</v>
      </c>
      <c r="E11" s="26">
        <f>SUM(E5:E7)-E10</f>
        <v>1544.2658947998802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30" t="str">
        <f>IF(Kilpailu!$B$6 =Kilpailu!$A$79,Kilpailu!B30,IF(Kilpailu!$B$6 =Kilpailu!$A$80,Kilpailu!B45,IF(Kilpailu!$B$6 =Kilpailu!$A$81,Kilpailu!B60,"")))</f>
        <v>M with 2 half pirouettes on all side</v>
      </c>
      <c r="C15" s="6">
        <v>6.5</v>
      </c>
      <c r="D15" s="6">
        <v>7</v>
      </c>
      <c r="E15" s="6">
        <v>6</v>
      </c>
      <c r="F15" s="6">
        <v>0</v>
      </c>
      <c r="G15" s="6">
        <v>10</v>
      </c>
      <c r="H15" s="6">
        <f>SUM(C15:G15)</f>
        <v>29.5</v>
      </c>
    </row>
    <row r="16" spans="1:8">
      <c r="A16" s="5" t="s">
        <v>5</v>
      </c>
      <c r="B16" s="30" t="str">
        <f>IF(Kilpailu!$B$6 =Kilpailu!$A$79,Kilpailu!B31,IF(Kilpailu!$B$6 =Kilpailu!$A$80,Kilpailu!B46,IF(Kilpailu!$B$6 =Kilpailu!$A$81,Kilpailu!B61,"")))</f>
        <v>Semicircle with pirouette</v>
      </c>
      <c r="C16" s="6">
        <v>6</v>
      </c>
      <c r="D16" s="6">
        <v>6.5</v>
      </c>
      <c r="E16" s="6">
        <v>6.5</v>
      </c>
      <c r="F16" s="6">
        <v>0</v>
      </c>
      <c r="G16" s="6">
        <v>10</v>
      </c>
      <c r="H16" s="6">
        <f t="shared" ref="H16:H25" si="0">SUM(C16:G16)</f>
        <v>29</v>
      </c>
    </row>
    <row r="17" spans="1:8">
      <c r="A17" s="5" t="s">
        <v>6</v>
      </c>
      <c r="B17" s="30" t="str">
        <f>IF(Kilpailu!$B$6 =Kilpailu!$A$79,Kilpailu!B32,IF(Kilpailu!$B$6 =Kilpailu!$A$80,Kilpailu!B47,IF(Kilpailu!$B$6 =Kilpailu!$A$81,Kilpailu!B62,"")))</f>
        <v>Diamond 3</v>
      </c>
      <c r="C17" s="6">
        <v>5</v>
      </c>
      <c r="D17" s="6">
        <v>6.5</v>
      </c>
      <c r="E17" s="6">
        <v>6</v>
      </c>
      <c r="F17" s="6">
        <v>0</v>
      </c>
      <c r="G17" s="6">
        <v>10</v>
      </c>
      <c r="H17" s="6">
        <f t="shared" si="0"/>
        <v>27.5</v>
      </c>
    </row>
    <row r="18" spans="1:8">
      <c r="A18" s="5" t="s">
        <v>7</v>
      </c>
      <c r="B18" s="30" t="str">
        <f>IF(Kilpailu!$B$6 =Kilpailu!$A$79,Kilpailu!B33,IF(Kilpailu!$B$6 =Kilpailu!$A$80,Kilpailu!B48,IF(Kilpailu!$B$6 =Kilpailu!$A$81,Kilpailu!B63,"")))</f>
        <v>Cuban eight</v>
      </c>
      <c r="C18" s="6">
        <v>6</v>
      </c>
      <c r="D18" s="6">
        <v>7</v>
      </c>
      <c r="E18" s="6">
        <v>7</v>
      </c>
      <c r="F18" s="6">
        <v>0</v>
      </c>
      <c r="G18" s="6">
        <v>10</v>
      </c>
      <c r="H18" s="6">
        <f t="shared" si="0"/>
        <v>30</v>
      </c>
    </row>
    <row r="19" spans="1:8">
      <c r="A19" s="5" t="s">
        <v>8</v>
      </c>
      <c r="B19" s="30" t="str">
        <f>IF(Kilpailu!$B$6 =Kilpailu!$A$79,Kilpailu!B34,IF(Kilpailu!$B$6 =Kilpailu!$A$80,Kilpailu!B49,IF(Kilpailu!$B$6 =Kilpailu!$A$81,Kilpailu!B64,"")))</f>
        <v>Pullpack with backward full roll</v>
      </c>
      <c r="C19" s="6">
        <v>6.5</v>
      </c>
      <c r="D19" s="6">
        <v>7</v>
      </c>
      <c r="E19" s="6">
        <v>5</v>
      </c>
      <c r="F19" s="6">
        <v>0</v>
      </c>
      <c r="G19" s="6">
        <v>10</v>
      </c>
      <c r="H19" s="6">
        <f t="shared" si="0"/>
        <v>28.5</v>
      </c>
    </row>
    <row r="20" spans="1:8">
      <c r="A20" s="5" t="s">
        <v>9</v>
      </c>
      <c r="B20" s="30" t="str">
        <f>IF(Kilpailu!$B$6 =Kilpailu!$A$79,Kilpailu!B35,IF(Kilpailu!$B$6 =Kilpailu!$A$80,Kilpailu!B50,IF(Kilpailu!$B$6 =Kilpailu!$A$81,Kilpailu!B65,"")))</f>
        <v>Cobra Roll with pushed flip</v>
      </c>
      <c r="C20" s="6">
        <v>5</v>
      </c>
      <c r="D20" s="6">
        <v>5.5</v>
      </c>
      <c r="E20" s="6">
        <v>4</v>
      </c>
      <c r="F20" s="6">
        <v>0</v>
      </c>
      <c r="G20" s="6">
        <v>10</v>
      </c>
      <c r="H20" s="6">
        <f t="shared" si="0"/>
        <v>24.5</v>
      </c>
    </row>
    <row r="21" spans="1:8">
      <c r="A21" s="5" t="s">
        <v>10</v>
      </c>
      <c r="B21" s="30" t="str">
        <f>IF(Kilpailu!$B$6 =Kilpailu!$A$79,Kilpailu!B36,IF(Kilpailu!$B$6 =Kilpailu!$A$80,Kilpailu!B51,IF(Kilpailu!$B$6 =Kilpailu!$A$81,Kilpailu!B66,"")))</f>
        <v>Vertical candle</v>
      </c>
      <c r="C21" s="6">
        <v>6</v>
      </c>
      <c r="D21" s="6">
        <v>7.5</v>
      </c>
      <c r="E21" s="6">
        <v>6.5</v>
      </c>
      <c r="F21" s="6">
        <v>0</v>
      </c>
      <c r="G21" s="6">
        <v>10</v>
      </c>
      <c r="H21" s="6">
        <f t="shared" si="0"/>
        <v>30</v>
      </c>
    </row>
    <row r="22" spans="1:8">
      <c r="A22" s="5" t="s">
        <v>11</v>
      </c>
      <c r="B22" s="30" t="str">
        <f>IF(Kilpailu!$B$6 =Kilpailu!$A$79,Kilpailu!B37,IF(Kilpailu!$B$6 =Kilpailu!$A$80,Kilpailu!B52,IF(Kilpailu!$B$6 =Kilpailu!$A$81,Kilpailu!B67,"")))</f>
        <v>Opposite 2 point rolls</v>
      </c>
      <c r="C22" s="6">
        <v>6</v>
      </c>
      <c r="D22" s="6">
        <v>7</v>
      </c>
      <c r="E22" s="6">
        <v>5.5</v>
      </c>
      <c r="F22" s="6">
        <v>0</v>
      </c>
      <c r="G22" s="6">
        <v>10</v>
      </c>
      <c r="H22" s="6">
        <f t="shared" si="0"/>
        <v>28.5</v>
      </c>
    </row>
    <row r="23" spans="1:8">
      <c r="A23" s="5" t="s">
        <v>12</v>
      </c>
      <c r="B23" s="30" t="str">
        <f>IF(Kilpailu!$B$6 =Kilpailu!$A$79,Kilpailu!B38,IF(Kilpailu!$B$6 =Kilpailu!$A$80,Kilpailu!B53,IF(Kilpailu!$B$6 =Kilpailu!$A$81,Kilpailu!B68,"")))</f>
        <v>Inside loop with pirouette on top</v>
      </c>
      <c r="C23" s="6">
        <v>6</v>
      </c>
      <c r="D23" s="6">
        <v>6.5</v>
      </c>
      <c r="E23" s="6">
        <v>5.5</v>
      </c>
      <c r="F23" s="6">
        <v>0</v>
      </c>
      <c r="G23" s="6">
        <v>10</v>
      </c>
      <c r="H23" s="6">
        <f t="shared" si="0"/>
        <v>28</v>
      </c>
    </row>
    <row r="24" spans="1:8">
      <c r="A24" s="5" t="s">
        <v>13</v>
      </c>
      <c r="B24" s="30" t="str">
        <f>IF(Kilpailu!$B$6 =Kilpailu!$A$79,Kilpailu!B39,IF(Kilpailu!$B$6 =Kilpailu!$A$80,Kilpailu!B54,IF(Kilpailu!$B$6 =Kilpailu!$A$81,Kilpailu!B69,"")))</f>
        <v>Autorotation with two 90º turns</v>
      </c>
      <c r="C24" s="6">
        <v>5</v>
      </c>
      <c r="D24" s="6">
        <v>5</v>
      </c>
      <c r="E24" s="6">
        <v>6</v>
      </c>
      <c r="F24" s="6">
        <v>0</v>
      </c>
      <c r="G24" s="6">
        <v>10</v>
      </c>
      <c r="H24" s="6">
        <f t="shared" si="0"/>
        <v>26</v>
      </c>
    </row>
    <row r="25" spans="1:8">
      <c r="A25" s="5" t="s">
        <v>14</v>
      </c>
      <c r="B25" s="30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58</v>
      </c>
      <c r="D26" s="6">
        <f>SUM(D15:D25)</f>
        <v>65.5</v>
      </c>
      <c r="E26" s="6">
        <f>SUM(E15:E25)</f>
        <v>58</v>
      </c>
      <c r="F26" s="6">
        <f>SUM(F15:F25)</f>
        <v>0</v>
      </c>
      <c r="G26" s="6">
        <f>SUM(G15:G25)</f>
        <v>100</v>
      </c>
      <c r="H26" s="6"/>
    </row>
    <row r="30" spans="1:8">
      <c r="A30" s="8" t="s">
        <v>54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M with 2 half pirouettes on all side</v>
      </c>
      <c r="C31" s="9">
        <v>6.5</v>
      </c>
      <c r="D31" s="9">
        <v>6.5</v>
      </c>
      <c r="E31" s="9">
        <v>4.5</v>
      </c>
      <c r="F31" s="9">
        <v>0</v>
      </c>
      <c r="G31" s="9">
        <v>10</v>
      </c>
      <c r="H31" s="9">
        <f>SUM(C31:G31)</f>
        <v>27.5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Semicircle with pirouette</v>
      </c>
      <c r="C32" s="9">
        <v>7</v>
      </c>
      <c r="D32" s="9">
        <v>6</v>
      </c>
      <c r="E32" s="9">
        <v>5.5</v>
      </c>
      <c r="F32" s="9">
        <v>0</v>
      </c>
      <c r="G32" s="9">
        <v>10</v>
      </c>
      <c r="H32" s="9">
        <f t="shared" ref="H32:H41" si="1">SUM(C32:G32)</f>
        <v>28.5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Diamond 3</v>
      </c>
      <c r="C33" s="9">
        <v>6.5</v>
      </c>
      <c r="D33" s="9">
        <v>6.5</v>
      </c>
      <c r="E33" s="9">
        <v>4.5</v>
      </c>
      <c r="F33" s="9">
        <v>0</v>
      </c>
      <c r="G33" s="9">
        <v>10</v>
      </c>
      <c r="H33" s="9">
        <f t="shared" si="1"/>
        <v>27.5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Cuban eight</v>
      </c>
      <c r="C34" s="9">
        <v>7</v>
      </c>
      <c r="D34" s="9">
        <v>7</v>
      </c>
      <c r="E34" s="9">
        <v>5.5</v>
      </c>
      <c r="F34" s="9">
        <v>0</v>
      </c>
      <c r="G34" s="9">
        <v>10</v>
      </c>
      <c r="H34" s="9">
        <f t="shared" si="1"/>
        <v>29.5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Pullpack with backward full roll</v>
      </c>
      <c r="C35" s="9">
        <v>7</v>
      </c>
      <c r="D35" s="9">
        <v>7</v>
      </c>
      <c r="E35" s="9">
        <v>6</v>
      </c>
      <c r="F35" s="9">
        <v>0</v>
      </c>
      <c r="G35" s="9">
        <v>10</v>
      </c>
      <c r="H35" s="9">
        <f t="shared" si="1"/>
        <v>30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pushed flip</v>
      </c>
      <c r="C36" s="9">
        <v>6</v>
      </c>
      <c r="D36" s="9">
        <v>6.5</v>
      </c>
      <c r="E36" s="9">
        <v>4</v>
      </c>
      <c r="F36" s="9">
        <v>0</v>
      </c>
      <c r="G36" s="9">
        <v>10</v>
      </c>
      <c r="H36" s="9">
        <f t="shared" si="1"/>
        <v>26.5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Vertical candle</v>
      </c>
      <c r="C37" s="9">
        <v>6</v>
      </c>
      <c r="D37" s="9">
        <v>6</v>
      </c>
      <c r="E37" s="9">
        <v>4</v>
      </c>
      <c r="F37" s="9">
        <v>0</v>
      </c>
      <c r="G37" s="9">
        <v>10</v>
      </c>
      <c r="H37" s="9">
        <f t="shared" si="1"/>
        <v>26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Opposite 2 point rolls</v>
      </c>
      <c r="C38" s="9">
        <v>6.5</v>
      </c>
      <c r="D38" s="9">
        <v>6.5</v>
      </c>
      <c r="E38" s="9">
        <v>7.5</v>
      </c>
      <c r="F38" s="9">
        <v>0</v>
      </c>
      <c r="G38" s="9">
        <v>10</v>
      </c>
      <c r="H38" s="9">
        <f t="shared" si="1"/>
        <v>30.5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Inside loop with pirouette on top</v>
      </c>
      <c r="C39" s="9">
        <v>7.5</v>
      </c>
      <c r="D39" s="9">
        <v>7.5</v>
      </c>
      <c r="E39" s="9">
        <v>8</v>
      </c>
      <c r="F39" s="9">
        <v>0</v>
      </c>
      <c r="G39" s="9">
        <v>10</v>
      </c>
      <c r="H39" s="9">
        <f t="shared" si="1"/>
        <v>33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two 90º turns</v>
      </c>
      <c r="C40" s="9">
        <v>4</v>
      </c>
      <c r="D40" s="9">
        <v>5</v>
      </c>
      <c r="E40" s="9">
        <v>3</v>
      </c>
      <c r="F40" s="9">
        <v>0</v>
      </c>
      <c r="G40" s="9">
        <v>10</v>
      </c>
      <c r="H40" s="9">
        <f t="shared" si="1"/>
        <v>22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64</v>
      </c>
      <c r="D42" s="9">
        <f>SUM(D31:D41)</f>
        <v>64.5</v>
      </c>
      <c r="E42" s="9">
        <f>SUM(E31:E41)</f>
        <v>52.5</v>
      </c>
      <c r="F42" s="9">
        <f>SUM(F31:F41)</f>
        <v>0</v>
      </c>
      <c r="G42" s="9">
        <f>SUM(G31:G41)</f>
        <v>100</v>
      </c>
      <c r="H42" s="9"/>
    </row>
    <row r="46" spans="1:8">
      <c r="A46" s="10" t="s">
        <v>55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M with 2 half pirouettes on all side</v>
      </c>
      <c r="C47" s="11"/>
      <c r="D47" s="11"/>
      <c r="E47" s="11"/>
      <c r="F47" s="11">
        <v>0</v>
      </c>
      <c r="G47" s="11">
        <v>10</v>
      </c>
      <c r="H47" s="11">
        <f>SUM(C47:G47)</f>
        <v>10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Semicircle with pirouette</v>
      </c>
      <c r="C48" s="11"/>
      <c r="D48" s="11"/>
      <c r="E48" s="11"/>
      <c r="F48" s="11">
        <v>0</v>
      </c>
      <c r="G48" s="11">
        <v>10</v>
      </c>
      <c r="H48" s="11">
        <f t="shared" ref="H48:H57" si="2">SUM(C48:G48)</f>
        <v>10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Diamond 3</v>
      </c>
      <c r="C49" s="11"/>
      <c r="D49" s="11"/>
      <c r="E49" s="11"/>
      <c r="F49" s="11">
        <v>0</v>
      </c>
      <c r="G49" s="11">
        <v>10</v>
      </c>
      <c r="H49" s="11">
        <f t="shared" si="2"/>
        <v>10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Cuban eight</v>
      </c>
      <c r="C50" s="11"/>
      <c r="D50" s="11"/>
      <c r="E50" s="11"/>
      <c r="F50" s="11">
        <v>0</v>
      </c>
      <c r="G50" s="11">
        <v>10</v>
      </c>
      <c r="H50" s="11">
        <f t="shared" si="2"/>
        <v>10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Pullpack with backward full roll</v>
      </c>
      <c r="C51" s="11"/>
      <c r="D51" s="11"/>
      <c r="E51" s="11"/>
      <c r="F51" s="11">
        <v>0</v>
      </c>
      <c r="G51" s="11">
        <v>10</v>
      </c>
      <c r="H51" s="11">
        <f t="shared" si="2"/>
        <v>10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pushed flip</v>
      </c>
      <c r="C52" s="11"/>
      <c r="D52" s="11"/>
      <c r="E52" s="11"/>
      <c r="F52" s="11">
        <v>0</v>
      </c>
      <c r="G52" s="11">
        <v>10</v>
      </c>
      <c r="H52" s="11">
        <f t="shared" si="2"/>
        <v>10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Vertical candle</v>
      </c>
      <c r="C53" s="11"/>
      <c r="D53" s="11"/>
      <c r="E53" s="11"/>
      <c r="F53" s="11">
        <v>0</v>
      </c>
      <c r="G53" s="11">
        <v>10</v>
      </c>
      <c r="H53" s="11">
        <f t="shared" si="2"/>
        <v>10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Opposite 2 point rolls</v>
      </c>
      <c r="C54" s="11"/>
      <c r="D54" s="11"/>
      <c r="E54" s="11"/>
      <c r="F54" s="11">
        <v>0</v>
      </c>
      <c r="G54" s="11">
        <v>10</v>
      </c>
      <c r="H54" s="11">
        <f t="shared" si="2"/>
        <v>10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Inside loop with pirouette on top</v>
      </c>
      <c r="C55" s="11"/>
      <c r="D55" s="11"/>
      <c r="E55" s="11"/>
      <c r="F55" s="11">
        <v>0</v>
      </c>
      <c r="G55" s="11">
        <v>10</v>
      </c>
      <c r="H55" s="11">
        <f t="shared" si="2"/>
        <v>10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two 90º turns</v>
      </c>
      <c r="C56" s="11"/>
      <c r="D56" s="11"/>
      <c r="E56" s="11"/>
      <c r="F56" s="11">
        <v>0</v>
      </c>
      <c r="G56" s="11">
        <v>10</v>
      </c>
      <c r="H56" s="11">
        <f t="shared" si="2"/>
        <v>10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100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Taul8"/>
  <dimension ref="A4:H58"/>
  <sheetViews>
    <sheetView workbookViewId="0">
      <selection activeCell="C47" sqref="C47:G56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>
        <f>Kilpailu!B15</f>
        <v>0</v>
      </c>
      <c r="C5" s="1" t="s">
        <v>20</v>
      </c>
      <c r="D5">
        <f>SUM(C26:G26)-LARGE(C26:G26,1)-SMALL(C26:G26,1)</f>
        <v>0</v>
      </c>
      <c r="E5">
        <f>Tulokset!D33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Tulokset!D53</f>
        <v>0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0</v>
      </c>
      <c r="E7" s="26">
        <f>Tulokset!D73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54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M with 2 half pirouettes on all side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Semicircle with pirouette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Diamond 3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Cuban eight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Pullpack with backward full roll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pushed flip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Vertical candle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Opposite 2 point rolls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Inside loop with pirouette on top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two 90º turns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55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M with 2 half pirouettes on all side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Semicircle with pirouette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Diamond 3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Cuban eight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Pullpack with backward full roll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pushed flip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Vertical candle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Opposite 2 point rolls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Inside loop with pirouette on top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two 90º turns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Taul9"/>
  <dimension ref="A4:H58"/>
  <sheetViews>
    <sheetView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>
        <f>Kilpailu!B16</f>
        <v>0</v>
      </c>
      <c r="C5" s="1" t="s">
        <v>20</v>
      </c>
      <c r="D5">
        <f>SUM(C26:G26)-LARGE(C26:G26,1)-SMALL(C26:G26,1)</f>
        <v>0</v>
      </c>
      <c r="E5" s="16">
        <f>Tulokset!D34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Tulokset!D54</f>
        <v>0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0</v>
      </c>
      <c r="E7" s="26">
        <f>Tulokset!D74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54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M with 2 half pirouettes on all side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Semicircle with pirouette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Diamond 3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Cuban eight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Pullpack with backward full roll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pushed flip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Vertical candle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Opposite 2 point rolls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Inside loop with pirouette on top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two 90º turns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55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M with 2 half pirouettes on all side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Semicircle with pirouette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Diamond 3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Cuban eight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Pullpack with backward full roll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pushed flip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Vertical candle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Opposite 2 point rolls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Inside loop with pirouette on top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two 90º turns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Taul10"/>
  <dimension ref="A4:H58"/>
  <sheetViews>
    <sheetView topLeftCell="A7"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>
        <f>Kilpailu!B17</f>
        <v>0</v>
      </c>
      <c r="C5" s="1" t="s">
        <v>20</v>
      </c>
      <c r="D5">
        <f>SUM(C26:G26)-LARGE(C26:G26,1)-SMALL(C26:G26,1)</f>
        <v>0</v>
      </c>
      <c r="E5">
        <f>Tulokset!D35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Tulokset!D55</f>
        <v>0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0</v>
      </c>
      <c r="E7" s="26">
        <f>Tulokset!D75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54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M with 2 half pirouettes on all side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Semicircle with pirouette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Diamond 3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Cuban eight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Pullpack with backward full roll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pushed flip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Vertical candle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Opposite 2 point rolls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Inside loop with pirouette on top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two 90º turns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55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M with 2 half pirouettes on all side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Semicircle with pirouette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Diamond 3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Cuban eight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Pullpack with backward full roll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pushed flip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Vertical candle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Opposite 2 point rolls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Inside loop with pirouette on top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two 90º turns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Taul11"/>
  <dimension ref="A4:H58"/>
  <sheetViews>
    <sheetView topLeftCell="A4"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>
        <f>Tulokset!D36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Tulokset!D56</f>
        <v>0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0</v>
      </c>
      <c r="E7" s="26">
        <f>Tulokset!D76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54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M with 2 half pirouettes on all side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Semicircle with pirouette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Diamond 3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Cuban eight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Pullpack with backward full roll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pushed flip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Vertical candle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Opposite 2 point rolls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Inside loop with pirouette on top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two 90º turns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55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M with 2 half pirouettes on all side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Semicircle with pirouette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Diamond 3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Cuban eight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Pullpack with backward full roll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pushed flip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Vertical candle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Opposite 2 point rolls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Inside loop with pirouette on top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two 90º turns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Taul12"/>
  <dimension ref="A4:H58"/>
  <sheetViews>
    <sheetView topLeftCell="A4"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>
        <f>Tulokset!D37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Tulokset!D57</f>
        <v>0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0</v>
      </c>
      <c r="E7" s="26">
        <f>Tulokset!D77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54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M with 2 half pirouettes on all side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Semicircle with pirouette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Diamond 3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Cuban eight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Pullpack with backward full roll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pushed flip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Vertical candle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Opposite 2 point rolls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Inside loop with pirouette on top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two 90º turns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55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M with 2 half pirouettes on all side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Semicircle with pirouette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Diamond 3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Cuban eight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Pullpack with backward full roll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pushed flip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Vertical candle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Opposite 2 point rolls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Inside loop with pirouette on top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two 90º turns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Taul13"/>
  <dimension ref="A4:H58"/>
  <sheetViews>
    <sheetView topLeftCell="A4"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>
        <f>Tulokset!D38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Tulokset!D58</f>
        <v>0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0</v>
      </c>
      <c r="E7" s="26">
        <f>Tulokset!D78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54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M with 2 half pirouettes on all side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Semicircle with pirouette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Diamond 3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Cuban eight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Pullpack with backward full roll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pushed flip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Vertical candle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Opposite 2 point rolls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Inside loop with pirouette on top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two 90º turns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55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M with 2 half pirouettes on all side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Semicircle with pirouette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Diamond 3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Cuban eight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Pullpack with backward full roll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pushed flip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Vertical candle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Opposite 2 point rolls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Inside loop with pirouette on top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two 90º turns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Taul14"/>
  <dimension ref="A4:H58"/>
  <sheetViews>
    <sheetView topLeftCell="A4"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 s="26">
        <f>Tulokset!D39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Tulokset!D59</f>
        <v>0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0</v>
      </c>
      <c r="E7" s="26">
        <f>Tulokset!D79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54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M with 2 half pirouettes on all side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Semicircle with pirouette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Diamond 3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Cuban eight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Pullpack with backward full roll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pushed flip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Vertical candle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Opposite 2 point rolls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Inside loop with pirouette on top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two 90º turns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55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M with 2 half pirouettes on all side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Semicircle with pirouette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Diamond 3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Cuban eight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Pullpack with backward full roll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pushed flip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Vertical candle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Opposite 2 point rolls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Inside loop with pirouette on top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two 90º turns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codeName="Taul15"/>
  <dimension ref="A4:H58"/>
  <sheetViews>
    <sheetView topLeftCell="A10"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>
        <f>Tulokset!D40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Tulokset!D60</f>
        <v>0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0</v>
      </c>
      <c r="E7" s="26">
        <f>Tulokset!D80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54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M with 2 half pirouettes on all side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Semicircle with pirouette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Diamond 3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Cuban eight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Pullpack with backward full roll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pushed flip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Vertical candle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Opposite 2 point rolls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Inside loop with pirouette on top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two 90º turns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55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M with 2 half pirouettes on all side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Semicircle with pirouette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Diamond 3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Cuban eight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Pullpack with backward full roll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pushed flip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Vertical candle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Opposite 2 point rolls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Inside loop with pirouette on top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two 90º turns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sheetPr codeName="Taul16"/>
  <dimension ref="A4:H58"/>
  <sheetViews>
    <sheetView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>
        <f>Tulokset!D41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Tulokset!D61</f>
        <v>0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0</v>
      </c>
      <c r="E7" s="26">
        <f>Tulokset!D81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54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M with 2 half pirouettes on all side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Semicircle with pirouette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Diamond 3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Cuban eight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Pullpack with backward full roll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pushed flip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Vertical candle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Opposite 2 point rolls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Inside loop with pirouette on top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two 90º turns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55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M with 2 half pirouettes on all side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Semicircle with pirouette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Diamond 3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Cuban eight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Pullpack with backward full roll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pushed flip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Vertical candle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Opposite 2 point rolls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Inside loop with pirouette on top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two 90º turns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sheetPr codeName="Taul17"/>
  <dimension ref="A4:H58"/>
  <sheetViews>
    <sheetView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>
        <f>Tulokset!D42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Tulokset!D62</f>
        <v>0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0</v>
      </c>
      <c r="E7" s="26">
        <f>Tulokset!D82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30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30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30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30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30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30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30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30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30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30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30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54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M with 2 half pirouettes on all side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Semicircle with pirouette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Diamond 3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Cuban eight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Pullpack with backward full roll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pushed flip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Vertical candle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Opposite 2 point rolls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Inside loop with pirouette on top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two 90º turns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55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M with 2 half pirouettes on all side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Semicircle with pirouette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Diamond 3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Cuban eight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Pullpack with backward full roll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pushed flip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Vertical candle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Opposite 2 point rolls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Inside loop with pirouette on top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two 90º turns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A1:E43"/>
  <sheetViews>
    <sheetView zoomScaleNormal="100" workbookViewId="0">
      <selection activeCell="A2" sqref="A2"/>
    </sheetView>
  </sheetViews>
  <sheetFormatPr defaultRowHeight="15"/>
  <cols>
    <col min="1" max="1" width="11.42578125" bestFit="1" customWidth="1"/>
    <col min="2" max="2" width="36.5703125" bestFit="1" customWidth="1"/>
    <col min="3" max="3" width="10.140625" bestFit="1" customWidth="1"/>
  </cols>
  <sheetData>
    <row r="1" spans="1:5" s="34" customFormat="1" ht="17.25">
      <c r="A1" s="36" t="s">
        <v>21</v>
      </c>
      <c r="B1" s="37"/>
      <c r="C1" s="38" t="s">
        <v>74</v>
      </c>
      <c r="D1" s="37"/>
      <c r="E1" s="36" t="s">
        <v>76</v>
      </c>
    </row>
    <row r="2" spans="1:5" ht="17.25">
      <c r="A2" s="55">
        <f>Kilpailu!$B$5</f>
        <v>40019</v>
      </c>
      <c r="B2" s="56" t="str">
        <f>Kilpailu!$B$4</f>
        <v>Forssa</v>
      </c>
      <c r="C2" s="37"/>
      <c r="D2" s="37"/>
      <c r="E2" s="37"/>
    </row>
    <row r="3" spans="1:5" ht="17.25">
      <c r="A3" s="39" t="s">
        <v>4</v>
      </c>
      <c r="B3" s="40" t="str">
        <f>IF(Kilpailu!$B$6 =Kilpailu!$A$79,Kilpailu!$B$30,IF(Kilpailu!$B$6 =Kilpailu!$A$80,Kilpailu!$B$45,IF(Kilpailu!$B$6 =Kilpailu!$A$81,Kilpailu!$B$60,"")))</f>
        <v>M with 2 half pirouettes on all side</v>
      </c>
      <c r="C3" s="41"/>
      <c r="D3" s="42"/>
      <c r="E3" s="37"/>
    </row>
    <row r="4" spans="1:5" ht="17.25">
      <c r="A4" s="39" t="s">
        <v>5</v>
      </c>
      <c r="B4" s="40" t="str">
        <f>IF(Kilpailu!$B$6 =Kilpailu!$A$79,Kilpailu!$B$31,IF(Kilpailu!$B$6 =Kilpailu!$A$80,Kilpailu!$B$46,IF(Kilpailu!$B$6 =Kilpailu!$A$81,Kilpailu!$B$61,"")))</f>
        <v>Semicircle with pirouette</v>
      </c>
      <c r="C4" s="41"/>
      <c r="D4" s="42"/>
      <c r="E4" s="37"/>
    </row>
    <row r="5" spans="1:5" ht="17.25">
      <c r="A5" s="39" t="s">
        <v>6</v>
      </c>
      <c r="B5" s="40" t="str">
        <f>IF(Kilpailu!$B$6 =Kilpailu!$A$79,Kilpailu!$B$32,IF(Kilpailu!$B$6 =Kilpailu!$A$80,Kilpailu!$B$47,IF(Kilpailu!$B$6 =Kilpailu!$A$81,Kilpailu!$B$62,"")))</f>
        <v>Diamond 3</v>
      </c>
      <c r="C5" s="41"/>
      <c r="D5" s="42"/>
      <c r="E5" s="37"/>
    </row>
    <row r="6" spans="1:5" ht="17.25">
      <c r="A6" s="39" t="s">
        <v>7</v>
      </c>
      <c r="B6" s="40" t="str">
        <f>IF(Kilpailu!$B$6 =Kilpailu!$A$79,Kilpailu!$B$33,IF(Kilpailu!$B$6 =Kilpailu!$A$80,Kilpailu!$B$48,IF(Kilpailu!$B$6 =Kilpailu!$A$81,Kilpailu!$B$63,"")))</f>
        <v>Cuban eight</v>
      </c>
      <c r="C6" s="41"/>
      <c r="D6" s="42"/>
      <c r="E6" s="37"/>
    </row>
    <row r="7" spans="1:5" ht="17.25">
      <c r="A7" s="39" t="s">
        <v>8</v>
      </c>
      <c r="B7" s="40" t="str">
        <f>IF(Kilpailu!$B$6 =Kilpailu!$A$79,Kilpailu!$B$34,IF(Kilpailu!$B$6 =Kilpailu!$A$80,Kilpailu!$B$49,IF(Kilpailu!$B$6 =Kilpailu!$A$81,Kilpailu!$B$64,"")))</f>
        <v>Pullpack with backward full roll</v>
      </c>
      <c r="C7" s="41"/>
      <c r="D7" s="42"/>
      <c r="E7" s="37"/>
    </row>
    <row r="8" spans="1:5" ht="17.25">
      <c r="A8" s="39" t="s">
        <v>9</v>
      </c>
      <c r="B8" s="40" t="str">
        <f>IF(Kilpailu!$B$6 =Kilpailu!$A$79,Kilpailu!$B$35,IF(Kilpailu!$B$6 =Kilpailu!$A$80,Kilpailu!$B$50,IF(Kilpailu!$B$6 =Kilpailu!$A$81,Kilpailu!$B$65,"")))</f>
        <v>Cobra Roll with pushed flip</v>
      </c>
      <c r="C8" s="41"/>
      <c r="D8" s="42"/>
      <c r="E8" s="37"/>
    </row>
    <row r="9" spans="1:5" ht="17.25">
      <c r="A9" s="39" t="s">
        <v>10</v>
      </c>
      <c r="B9" s="40" t="str">
        <f>IF(Kilpailu!$B$6 =Kilpailu!$A$79,Kilpailu!$B$36,IF(Kilpailu!$B$6 =Kilpailu!$A$80,Kilpailu!$B$51,IF(Kilpailu!$B$6 =Kilpailu!$A$81,Kilpailu!$B$66,"")))</f>
        <v>Vertical candle</v>
      </c>
      <c r="C9" s="41"/>
      <c r="D9" s="42"/>
      <c r="E9" s="37"/>
    </row>
    <row r="10" spans="1:5" ht="17.25">
      <c r="A10" s="39" t="s">
        <v>11</v>
      </c>
      <c r="B10" s="40" t="str">
        <f>IF(Kilpailu!$B$6 =Kilpailu!$A$79,Kilpailu!$B$37,IF(Kilpailu!$B$6 =Kilpailu!$A$80,Kilpailu!$B$52,IF(Kilpailu!$B$6 =Kilpailu!$A$81,Kilpailu!$B$67,"")))</f>
        <v>Opposite 2 point rolls</v>
      </c>
      <c r="C10" s="41"/>
      <c r="D10" s="42"/>
      <c r="E10" s="37"/>
    </row>
    <row r="11" spans="1:5" ht="17.25">
      <c r="A11" s="39" t="s">
        <v>12</v>
      </c>
      <c r="B11" s="40" t="str">
        <f>IF(Kilpailu!$B$6 =Kilpailu!$A$79,Kilpailu!$B$38,IF(Kilpailu!$B$6 =Kilpailu!$A$80,Kilpailu!$B$53,IF(Kilpailu!$B$6 =Kilpailu!$A$81,Kilpailu!$B$68,"")))</f>
        <v>Inside loop with pirouette on top</v>
      </c>
      <c r="C11" s="41"/>
      <c r="D11" s="42"/>
      <c r="E11" s="37"/>
    </row>
    <row r="12" spans="1:5" ht="17.25">
      <c r="A12" s="39" t="s">
        <v>13</v>
      </c>
      <c r="B12" s="40" t="str">
        <f>IF(Kilpailu!$B$6 =Kilpailu!$A$79,Kilpailu!$B$39,IF(Kilpailu!$B$6 =Kilpailu!$A$80,Kilpailu!$B$54,IF(Kilpailu!$B$6 =Kilpailu!$A$81,Kilpailu!$B$69,"")))</f>
        <v>Autorotation with two 90º turns</v>
      </c>
      <c r="C12" s="41"/>
      <c r="D12" s="42"/>
      <c r="E12" s="37"/>
    </row>
    <row r="13" spans="1:5" ht="17.25">
      <c r="A13" s="39" t="s">
        <v>14</v>
      </c>
      <c r="B13" s="40" t="str">
        <f>IF(Kilpailu!$B$6 =Kilpailu!$A$79,Kilpailu!$B$40,IF(Kilpailu!$B$6 =Kilpailu!$A$80,Kilpailu!$B$55,IF(Kilpailu!$B$6 =Kilpailu!$A$81,Kilpailu!$B$70,"")))</f>
        <v xml:space="preserve"> </v>
      </c>
      <c r="C13" s="41"/>
      <c r="D13" s="42"/>
      <c r="E13" s="37"/>
    </row>
    <row r="14" spans="1:5" s="35" customFormat="1" ht="17.25">
      <c r="D14" s="45"/>
      <c r="E14" s="46"/>
    </row>
    <row r="15" spans="1:5" s="34" customFormat="1" ht="17.25">
      <c r="A15" s="47"/>
      <c r="B15" s="47"/>
      <c r="C15" s="47"/>
      <c r="D15" s="47"/>
      <c r="E15" s="37"/>
    </row>
    <row r="16" spans="1:5" ht="17.25">
      <c r="A16" s="43" t="s">
        <v>21</v>
      </c>
      <c r="B16" s="37"/>
      <c r="C16" s="38" t="s">
        <v>74</v>
      </c>
      <c r="D16" s="37"/>
      <c r="E16" s="43" t="s">
        <v>77</v>
      </c>
    </row>
    <row r="17" spans="1:5" ht="17.25">
      <c r="A17" s="55">
        <f>Kilpailu!$B$5</f>
        <v>40019</v>
      </c>
      <c r="B17" s="56" t="str">
        <f>Kilpailu!$B$4</f>
        <v>Forssa</v>
      </c>
      <c r="C17" s="37"/>
      <c r="D17" s="37"/>
      <c r="E17" s="37"/>
    </row>
    <row r="18" spans="1:5" ht="17.25">
      <c r="A18" s="48" t="s">
        <v>4</v>
      </c>
      <c r="B18" s="49" t="str">
        <f>IF(Kilpailu!$B$6 =Kilpailu!$A$79,Kilpailu!$B$30,IF(Kilpailu!$B$6 =Kilpailu!$A$80,Kilpailu!$B$45,IF(Kilpailu!$B$6 =Kilpailu!$A$81,Kilpailu!$B$60,"")))</f>
        <v>M with 2 half pirouettes on all side</v>
      </c>
      <c r="C18" s="50"/>
      <c r="D18" s="42"/>
      <c r="E18" s="37"/>
    </row>
    <row r="19" spans="1:5" ht="17.25">
      <c r="A19" s="48" t="s">
        <v>5</v>
      </c>
      <c r="B19" s="49" t="str">
        <f>IF(Kilpailu!$B$6 =Kilpailu!$A$79,Kilpailu!$B$31,IF(Kilpailu!$B$6 =Kilpailu!$A$80,Kilpailu!$B$46,IF(Kilpailu!$B$6 =Kilpailu!$A$81,Kilpailu!$B$61,"")))</f>
        <v>Semicircle with pirouette</v>
      </c>
      <c r="C19" s="50"/>
      <c r="D19" s="42"/>
      <c r="E19" s="37"/>
    </row>
    <row r="20" spans="1:5" ht="17.25">
      <c r="A20" s="48" t="s">
        <v>6</v>
      </c>
      <c r="B20" s="49" t="str">
        <f>IF(Kilpailu!$B$6 =Kilpailu!$A$79,Kilpailu!$B$32,IF(Kilpailu!$B$6 =Kilpailu!$A$80,Kilpailu!$B$47,IF(Kilpailu!$B$6 =Kilpailu!$A$81,Kilpailu!$B$62,"")))</f>
        <v>Diamond 3</v>
      </c>
      <c r="C20" s="50"/>
      <c r="D20" s="42"/>
      <c r="E20" s="37"/>
    </row>
    <row r="21" spans="1:5" ht="17.25">
      <c r="A21" s="48" t="s">
        <v>7</v>
      </c>
      <c r="B21" s="49" t="str">
        <f>IF(Kilpailu!$B$6 =Kilpailu!$A$79,Kilpailu!$B$33,IF(Kilpailu!$B$6 =Kilpailu!$A$80,Kilpailu!$B$48,IF(Kilpailu!$B$6 =Kilpailu!$A$81,Kilpailu!$B$63,"")))</f>
        <v>Cuban eight</v>
      </c>
      <c r="C21" s="50"/>
      <c r="D21" s="42"/>
      <c r="E21" s="37"/>
    </row>
    <row r="22" spans="1:5" ht="17.25">
      <c r="A22" s="48" t="s">
        <v>8</v>
      </c>
      <c r="B22" s="49" t="str">
        <f>IF(Kilpailu!$B$6 =Kilpailu!$A$79,Kilpailu!$B$34,IF(Kilpailu!$B$6 =Kilpailu!$A$80,Kilpailu!$B$49,IF(Kilpailu!$B$6 =Kilpailu!$A$81,Kilpailu!$B$64,"")))</f>
        <v>Pullpack with backward full roll</v>
      </c>
      <c r="C22" s="50"/>
      <c r="D22" s="42"/>
      <c r="E22" s="37"/>
    </row>
    <row r="23" spans="1:5" ht="17.25">
      <c r="A23" s="48" t="s">
        <v>9</v>
      </c>
      <c r="B23" s="49" t="str">
        <f>IF(Kilpailu!$B$6 =Kilpailu!$A$79,Kilpailu!$B$35,IF(Kilpailu!$B$6 =Kilpailu!$A$80,Kilpailu!$B$50,IF(Kilpailu!$B$6 =Kilpailu!$A$81,Kilpailu!$B$65,"")))</f>
        <v>Cobra Roll with pushed flip</v>
      </c>
      <c r="C23" s="50"/>
      <c r="D23" s="42"/>
      <c r="E23" s="37"/>
    </row>
    <row r="24" spans="1:5" ht="17.25">
      <c r="A24" s="48" t="s">
        <v>10</v>
      </c>
      <c r="B24" s="49" t="str">
        <f>IF(Kilpailu!$B$6 =Kilpailu!$A$79,Kilpailu!$B$36,IF(Kilpailu!$B$6 =Kilpailu!$A$80,Kilpailu!$B$51,IF(Kilpailu!$B$6 =Kilpailu!$A$81,Kilpailu!$B$66,"")))</f>
        <v>Vertical candle</v>
      </c>
      <c r="C24" s="50"/>
      <c r="D24" s="42"/>
      <c r="E24" s="37"/>
    </row>
    <row r="25" spans="1:5" ht="17.25">
      <c r="A25" s="48" t="s">
        <v>11</v>
      </c>
      <c r="B25" s="49" t="str">
        <f>IF(Kilpailu!$B$6 =Kilpailu!$A$79,Kilpailu!$B$37,IF(Kilpailu!$B$6 =Kilpailu!$A$80,Kilpailu!$B$52,IF(Kilpailu!$B$6 =Kilpailu!$A$81,Kilpailu!$B$67,"")))</f>
        <v>Opposite 2 point rolls</v>
      </c>
      <c r="C25" s="50"/>
      <c r="D25" s="42"/>
      <c r="E25" s="37"/>
    </row>
    <row r="26" spans="1:5" ht="17.25">
      <c r="A26" s="48" t="s">
        <v>12</v>
      </c>
      <c r="B26" s="49" t="str">
        <f>IF(Kilpailu!$B$6 =Kilpailu!$A$79,Kilpailu!$B$38,IF(Kilpailu!$B$6 =Kilpailu!$A$80,Kilpailu!$B$53,IF(Kilpailu!$B$6 =Kilpailu!$A$81,Kilpailu!$B$68,"")))</f>
        <v>Inside loop with pirouette on top</v>
      </c>
      <c r="C26" s="50"/>
      <c r="D26" s="42"/>
      <c r="E26" s="37"/>
    </row>
    <row r="27" spans="1:5" ht="17.25">
      <c r="A27" s="48" t="s">
        <v>13</v>
      </c>
      <c r="B27" s="49" t="str">
        <f>IF(Kilpailu!$B$6 =Kilpailu!$A$79,Kilpailu!$B$39,IF(Kilpailu!$B$6 =Kilpailu!$A$80,Kilpailu!$B$54,IF(Kilpailu!$B$6 =Kilpailu!$A$81,Kilpailu!$B$69,"")))</f>
        <v>Autorotation with two 90º turns</v>
      </c>
      <c r="C27" s="50"/>
      <c r="D27" s="42"/>
      <c r="E27" s="37"/>
    </row>
    <row r="28" spans="1:5" ht="17.25">
      <c r="A28" s="48" t="s">
        <v>14</v>
      </c>
      <c r="B28" s="49" t="str">
        <f>IF(Kilpailu!$B$6 =Kilpailu!$A$79,Kilpailu!$B$40,IF(Kilpailu!$B$6 =Kilpailu!$A$80,Kilpailu!$B$55,IF(Kilpailu!$B$6 =Kilpailu!$A$81,Kilpailu!$B$70,"")))</f>
        <v xml:space="preserve"> </v>
      </c>
      <c r="C28" s="50"/>
      <c r="D28" s="42"/>
      <c r="E28" s="37"/>
    </row>
    <row r="29" spans="1:5" s="35" customFormat="1" ht="17.25">
      <c r="A29" s="43"/>
      <c r="B29" s="44"/>
      <c r="C29" s="45"/>
      <c r="D29" s="45"/>
      <c r="E29" s="46"/>
    </row>
    <row r="30" spans="1:5" s="34" customFormat="1" ht="17.25">
      <c r="A30" s="43"/>
      <c r="B30" s="44"/>
      <c r="C30" s="45"/>
      <c r="D30" s="45"/>
      <c r="E30" s="37"/>
    </row>
    <row r="31" spans="1:5" ht="17.25">
      <c r="A31" s="43" t="s">
        <v>21</v>
      </c>
      <c r="B31" s="37"/>
      <c r="C31" s="51" t="s">
        <v>74</v>
      </c>
      <c r="D31" s="46"/>
      <c r="E31" s="43" t="s">
        <v>78</v>
      </c>
    </row>
    <row r="32" spans="1:5" ht="17.25">
      <c r="A32" s="55">
        <f>Kilpailu!$B$5</f>
        <v>40019</v>
      </c>
      <c r="B32" s="56" t="str">
        <f>Kilpailu!$B$4</f>
        <v>Forssa</v>
      </c>
      <c r="C32" s="46"/>
      <c r="D32" s="46"/>
      <c r="E32" s="37"/>
    </row>
    <row r="33" spans="1:5" ht="17.25">
      <c r="A33" s="52" t="s">
        <v>4</v>
      </c>
      <c r="B33" s="53" t="str">
        <f>IF(Kilpailu!$B$6 =Kilpailu!$A$79,Kilpailu!$B$30,IF(Kilpailu!$B$6 =Kilpailu!$A$80,Kilpailu!$B$45,IF(Kilpailu!$B$6 =Kilpailu!$A$81,Kilpailu!$B$60,"")))</f>
        <v>M with 2 half pirouettes on all side</v>
      </c>
      <c r="C33" s="54"/>
      <c r="D33" s="42"/>
      <c r="E33" s="37"/>
    </row>
    <row r="34" spans="1:5" ht="17.25">
      <c r="A34" s="52" t="s">
        <v>5</v>
      </c>
      <c r="B34" s="53" t="str">
        <f>IF(Kilpailu!$B$6 =Kilpailu!$A$79,Kilpailu!$B$31,IF(Kilpailu!$B$6 =Kilpailu!$A$80,Kilpailu!$B$46,IF(Kilpailu!$B$6 =Kilpailu!$A$81,Kilpailu!$B$61,"")))</f>
        <v>Semicircle with pirouette</v>
      </c>
      <c r="C34" s="54"/>
      <c r="D34" s="42"/>
      <c r="E34" s="37"/>
    </row>
    <row r="35" spans="1:5" ht="17.25">
      <c r="A35" s="52" t="s">
        <v>6</v>
      </c>
      <c r="B35" s="53" t="str">
        <f>IF(Kilpailu!$B$6 =Kilpailu!$A$79,Kilpailu!$B$32,IF(Kilpailu!$B$6 =Kilpailu!$A$80,Kilpailu!$B$47,IF(Kilpailu!$B$6 =Kilpailu!$A$81,Kilpailu!$B$62,"")))</f>
        <v>Diamond 3</v>
      </c>
      <c r="C35" s="54"/>
      <c r="D35" s="42"/>
      <c r="E35" s="37"/>
    </row>
    <row r="36" spans="1:5" ht="17.25">
      <c r="A36" s="52" t="s">
        <v>7</v>
      </c>
      <c r="B36" s="53" t="str">
        <f>IF(Kilpailu!$B$6 =Kilpailu!$A$79,Kilpailu!$B$33,IF(Kilpailu!$B$6 =Kilpailu!$A$80,Kilpailu!$B$48,IF(Kilpailu!$B$6 =Kilpailu!$A$81,Kilpailu!$B$63,"")))</f>
        <v>Cuban eight</v>
      </c>
      <c r="C36" s="54"/>
      <c r="D36" s="42"/>
      <c r="E36" s="37"/>
    </row>
    <row r="37" spans="1:5" ht="17.25">
      <c r="A37" s="52" t="s">
        <v>8</v>
      </c>
      <c r="B37" s="53" t="str">
        <f>IF(Kilpailu!$B$6 =Kilpailu!$A$79,Kilpailu!$B$34,IF(Kilpailu!$B$6 =Kilpailu!$A$80,Kilpailu!$B$49,IF(Kilpailu!$B$6 =Kilpailu!$A$81,Kilpailu!$B$64,"")))</f>
        <v>Pullpack with backward full roll</v>
      </c>
      <c r="C37" s="54"/>
      <c r="D37" s="42"/>
      <c r="E37" s="37"/>
    </row>
    <row r="38" spans="1:5" ht="17.25">
      <c r="A38" s="52" t="s">
        <v>9</v>
      </c>
      <c r="B38" s="53" t="str">
        <f>IF(Kilpailu!$B$6 =Kilpailu!$A$79,Kilpailu!$B$35,IF(Kilpailu!$B$6 =Kilpailu!$A$80,Kilpailu!$B$50,IF(Kilpailu!$B$6 =Kilpailu!$A$81,Kilpailu!$B$65,"")))</f>
        <v>Cobra Roll with pushed flip</v>
      </c>
      <c r="C38" s="54"/>
      <c r="D38" s="42"/>
      <c r="E38" s="37"/>
    </row>
    <row r="39" spans="1:5" ht="17.25">
      <c r="A39" s="52" t="s">
        <v>10</v>
      </c>
      <c r="B39" s="53" t="str">
        <f>IF(Kilpailu!$B$6 =Kilpailu!$A$79,Kilpailu!$B$36,IF(Kilpailu!$B$6 =Kilpailu!$A$80,Kilpailu!$B$51,IF(Kilpailu!$B$6 =Kilpailu!$A$81,Kilpailu!$B$66,"")))</f>
        <v>Vertical candle</v>
      </c>
      <c r="C39" s="54"/>
      <c r="D39" s="42"/>
      <c r="E39" s="37"/>
    </row>
    <row r="40" spans="1:5" ht="17.25">
      <c r="A40" s="52" t="s">
        <v>11</v>
      </c>
      <c r="B40" s="53" t="str">
        <f>IF(Kilpailu!$B$6 =Kilpailu!$A$79,Kilpailu!$B$37,IF(Kilpailu!$B$6 =Kilpailu!$A$80,Kilpailu!$B$52,IF(Kilpailu!$B$6 =Kilpailu!$A$81,Kilpailu!$B$67,"")))</f>
        <v>Opposite 2 point rolls</v>
      </c>
      <c r="C40" s="54"/>
      <c r="D40" s="42"/>
      <c r="E40" s="37"/>
    </row>
    <row r="41" spans="1:5" ht="17.25">
      <c r="A41" s="52" t="s">
        <v>12</v>
      </c>
      <c r="B41" s="53" t="str">
        <f>IF(Kilpailu!$B$6 =Kilpailu!$A$79,Kilpailu!$B$38,IF(Kilpailu!$B$6 =Kilpailu!$A$80,Kilpailu!$B$53,IF(Kilpailu!$B$6 =Kilpailu!$A$81,Kilpailu!$B$68,"")))</f>
        <v>Inside loop with pirouette on top</v>
      </c>
      <c r="C41" s="54"/>
      <c r="D41" s="42"/>
      <c r="E41" s="37"/>
    </row>
    <row r="42" spans="1:5" ht="17.25">
      <c r="A42" s="52" t="s">
        <v>13</v>
      </c>
      <c r="B42" s="53" t="str">
        <f>IF(Kilpailu!$B$6 =Kilpailu!$A$79,Kilpailu!$B$39,IF(Kilpailu!$B$6 =Kilpailu!$A$80,Kilpailu!$B$54,IF(Kilpailu!$B$6 =Kilpailu!$A$81,Kilpailu!$B$69,"")))</f>
        <v>Autorotation with two 90º turns</v>
      </c>
      <c r="C42" s="54"/>
      <c r="D42" s="42"/>
      <c r="E42" s="37"/>
    </row>
    <row r="43" spans="1:5" ht="17.25">
      <c r="A43" s="52" t="s">
        <v>14</v>
      </c>
      <c r="B43" s="53" t="str">
        <f>IF(Kilpailu!$B$6 =Kilpailu!$A$79,Kilpailu!$B$40,IF(Kilpailu!$B$6 =Kilpailu!$A$80,Kilpailu!$B$55,IF(Kilpailu!$B$6 =Kilpailu!$A$81,Kilpailu!$B$70,"")))</f>
        <v xml:space="preserve"> </v>
      </c>
      <c r="C43" s="54"/>
      <c r="D43" s="42"/>
      <c r="E43" s="37"/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18</vt:i4>
      </vt:variant>
    </vt:vector>
  </HeadingPairs>
  <TitlesOfParts>
    <vt:vector size="18" baseType="lpstr">
      <vt:lpstr>Kilpailu</vt:lpstr>
      <vt:lpstr>Tulokset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Arvostelu lomakkeet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</dc:creator>
  <cp:lastModifiedBy>Timo Keränen</cp:lastModifiedBy>
  <cp:lastPrinted>2009-06-05T21:44:06Z</cp:lastPrinted>
  <dcterms:created xsi:type="dcterms:W3CDTF">2008-06-05T19:52:34Z</dcterms:created>
  <dcterms:modified xsi:type="dcterms:W3CDTF">2009-07-25T18:46:06Z</dcterms:modified>
</cp:coreProperties>
</file>